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15480" windowHeight="11640"/>
  </bookViews>
  <sheets>
    <sheet name="Смета" sheetId="1" r:id="rId1"/>
  </sheets>
  <definedNames>
    <definedName name="_xlnm.Print_Titles" localSheetId="0">Смета!$18:$18</definedName>
    <definedName name="_xlnm.Print_Area" localSheetId="0">Смета!$A$1:$AC$479</definedName>
  </definedNames>
  <calcPr calcId="124519"/>
</workbook>
</file>

<file path=xl/calcChain.xml><?xml version="1.0" encoding="utf-8"?>
<calcChain xmlns="http://schemas.openxmlformats.org/spreadsheetml/2006/main">
  <c r="Y465" i="1"/>
  <c r="Y459"/>
  <c r="Y462" s="1"/>
  <c r="Y454"/>
  <c r="Y457" s="1"/>
  <c r="Y449"/>
  <c r="Y452" s="1"/>
  <c r="Y444"/>
  <c r="Y447" s="1"/>
  <c r="Y439"/>
  <c r="Y442" s="1"/>
  <c r="Y434"/>
  <c r="Y437" s="1"/>
  <c r="Y429"/>
  <c r="Y432" s="1"/>
  <c r="Y424"/>
  <c r="Y427" s="1"/>
  <c r="Y419"/>
  <c r="Y422" s="1"/>
  <c r="Y414"/>
  <c r="Y417" s="1"/>
  <c r="Y409"/>
  <c r="Y412" s="1"/>
  <c r="Y404"/>
  <c r="Y407" s="1"/>
  <c r="Y399"/>
  <c r="Y402" s="1"/>
  <c r="Y394"/>
  <c r="Y397" s="1"/>
  <c r="Y389"/>
  <c r="Y392" s="1"/>
  <c r="Y384"/>
  <c r="Y387" s="1"/>
  <c r="Y379"/>
  <c r="Y382" s="1"/>
  <c r="Y374"/>
  <c r="Y377" s="1"/>
  <c r="Y369"/>
  <c r="Y372" s="1"/>
  <c r="Y364"/>
  <c r="Y367" s="1"/>
  <c r="Y359"/>
  <c r="Y362" s="1"/>
  <c r="Y354"/>
  <c r="Y357" s="1"/>
  <c r="Y349"/>
  <c r="Y352" s="1"/>
  <c r="Y344"/>
  <c r="Y347" s="1"/>
  <c r="Y339"/>
  <c r="Y342" s="1"/>
  <c r="Y334"/>
  <c r="Y337" s="1"/>
  <c r="Y329"/>
  <c r="Y332" s="1"/>
  <c r="Y324"/>
  <c r="Y327" s="1"/>
  <c r="Y319"/>
  <c r="Y322" s="1"/>
  <c r="Y314"/>
  <c r="Y317" s="1"/>
  <c r="Y309"/>
  <c r="Y312" s="1"/>
  <c r="Y304"/>
  <c r="Y307" s="1"/>
  <c r="Y299"/>
  <c r="Y302" s="1"/>
  <c r="Y294"/>
  <c r="Y297" s="1"/>
  <c r="Y289"/>
  <c r="Y292" s="1"/>
  <c r="Y264"/>
  <c r="Y267" s="1"/>
  <c r="Y284"/>
  <c r="Y287" s="1"/>
  <c r="Y279"/>
  <c r="Y282" s="1"/>
  <c r="Y274"/>
  <c r="Y277" s="1"/>
  <c r="Y269"/>
  <c r="Y272" s="1"/>
  <c r="Y259"/>
  <c r="Y262" s="1"/>
  <c r="Y254"/>
  <c r="Y257" s="1"/>
  <c r="Y249"/>
  <c r="Y252" s="1"/>
  <c r="Y244"/>
  <c r="Y247" s="1"/>
  <c r="Y234"/>
  <c r="Y237" s="1"/>
  <c r="Y229"/>
  <c r="Y232" s="1"/>
  <c r="Y224"/>
  <c r="Y227" s="1"/>
  <c r="Y219"/>
  <c r="Y222" s="1"/>
  <c r="AA209"/>
  <c r="Y206"/>
  <c r="Y205"/>
  <c r="Y204"/>
  <c r="Y203"/>
  <c r="Y207" s="1"/>
  <c r="AA197"/>
  <c r="Y194"/>
  <c r="Y193"/>
  <c r="Y192"/>
  <c r="Y191"/>
  <c r="Y195" s="1"/>
  <c r="AA185"/>
  <c r="Y182"/>
  <c r="Y181"/>
  <c r="Y180"/>
  <c r="Y179"/>
  <c r="Y183" s="1"/>
  <c r="AA173"/>
  <c r="Y170"/>
  <c r="Y169"/>
  <c r="Y168"/>
  <c r="Y167"/>
  <c r="Y171" s="1"/>
  <c r="AA161"/>
  <c r="Y158"/>
  <c r="Y157"/>
  <c r="Y156"/>
  <c r="Y155"/>
  <c r="Y159" s="1"/>
  <c r="AA149"/>
  <c r="Y146"/>
  <c r="Y145"/>
  <c r="Y144"/>
  <c r="Y143"/>
  <c r="Y147" s="1"/>
  <c r="AA137"/>
  <c r="Y134"/>
  <c r="Y133"/>
  <c r="Y132"/>
  <c r="Y131"/>
  <c r="Y135" s="1"/>
  <c r="AA125"/>
  <c r="Y122"/>
  <c r="Y121"/>
  <c r="Y120"/>
  <c r="Y119"/>
  <c r="Y123" s="1"/>
  <c r="AA77"/>
  <c r="Y74"/>
  <c r="Y73"/>
  <c r="Y72"/>
  <c r="Y71"/>
  <c r="Y75" s="1"/>
  <c r="AA65"/>
  <c r="Y62"/>
  <c r="Y61"/>
  <c r="Y60"/>
  <c r="Y59"/>
  <c r="Y63" s="1"/>
  <c r="AA113"/>
  <c r="Y110"/>
  <c r="Y109"/>
  <c r="Y108"/>
  <c r="Y107"/>
  <c r="Y111" s="1"/>
  <c r="AA101"/>
  <c r="Y98"/>
  <c r="Y97"/>
  <c r="Y96"/>
  <c r="Y95"/>
  <c r="Y99" s="1"/>
  <c r="AA89"/>
  <c r="Y86"/>
  <c r="Y85"/>
  <c r="Y84"/>
  <c r="Y83"/>
  <c r="Y87" s="1"/>
  <c r="AA53"/>
  <c r="Y50"/>
  <c r="Y49"/>
  <c r="Y48"/>
  <c r="Y47"/>
  <c r="Y51" s="1"/>
  <c r="AA41"/>
  <c r="Y38"/>
  <c r="Y37"/>
  <c r="Y36"/>
  <c r="Y35"/>
  <c r="Y39" s="1"/>
  <c r="AA29"/>
  <c r="Y26"/>
  <c r="Y25"/>
  <c r="Y24"/>
  <c r="Y23"/>
  <c r="Y240" l="1"/>
  <c r="Y208"/>
  <c r="Y212" s="1"/>
  <c r="Y196"/>
  <c r="Y200" s="1"/>
  <c r="Y184"/>
  <c r="Y188" s="1"/>
  <c r="Y172"/>
  <c r="Y176" s="1"/>
  <c r="Y160"/>
  <c r="Y164" s="1"/>
  <c r="Y148"/>
  <c r="Y152" s="1"/>
  <c r="Y136"/>
  <c r="Y140" s="1"/>
  <c r="Y124"/>
  <c r="Y128" s="1"/>
  <c r="Y76"/>
  <c r="Y80" s="1"/>
  <c r="Y64"/>
  <c r="Y68" s="1"/>
  <c r="Y112"/>
  <c r="Y116" s="1"/>
  <c r="Y100"/>
  <c r="Y104" s="1"/>
  <c r="Y88"/>
  <c r="Y92" s="1"/>
  <c r="Y52"/>
  <c r="Y56" s="1"/>
  <c r="Y40"/>
  <c r="Y44" s="1"/>
  <c r="Y27"/>
  <c r="Y28"/>
  <c r="Y32" s="1"/>
  <c r="Y215" l="1"/>
  <c r="Y467" s="1"/>
  <c r="Y469" l="1"/>
  <c r="Y471" s="1"/>
</calcChain>
</file>

<file path=xl/sharedStrings.xml><?xml version="1.0" encoding="utf-8"?>
<sst xmlns="http://schemas.openxmlformats.org/spreadsheetml/2006/main" count="1002" uniqueCount="165">
  <si>
    <t/>
  </si>
  <si>
    <t>"УТВЕРЖДАЮ"</t>
  </si>
  <si>
    <t xml:space="preserve">Заказчик </t>
  </si>
  <si>
    <t>Генеральный директор                       МУП " Видновское ПТО ГХ"</t>
  </si>
  <si>
    <t>/</t>
  </si>
  <si>
    <t>(Локальная смета)</t>
  </si>
  <si>
    <t xml:space="preserve"> </t>
  </si>
  <si>
    <t xml:space="preserve">Наименование объекта: </t>
  </si>
  <si>
    <t>Сметная стоимость</t>
  </si>
  <si>
    <t xml:space="preserve"> тыс.руб.</t>
  </si>
  <si>
    <t>№пп</t>
  </si>
  <si>
    <t>Шифр, номера нормативов и коды ресурсов</t>
  </si>
  <si>
    <t>Наименование работ и затрат</t>
  </si>
  <si>
    <t>Ед. изм.</t>
  </si>
  <si>
    <t>Кол-во единиц</t>
  </si>
  <si>
    <t>Цена на единицу измерения, руб.</t>
  </si>
  <si>
    <t>Поправочные коэффициенты</t>
  </si>
  <si>
    <t>Коэффициенты пересчета, номер</t>
  </si>
  <si>
    <t>ВСЕГО затрат, руб.</t>
  </si>
  <si>
    <t>Справ.</t>
  </si>
  <si>
    <t>ЗТР, всего чел-ч</t>
  </si>
  <si>
    <t>Стоим. ед. с нач.,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</si>
  <si>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</si>
  <si>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</si>
  <si>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</si>
  <si>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</si>
  <si>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</si>
  <si>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</si>
  <si>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</si>
  <si>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</si>
  <si>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</si>
  <si>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</si>
  <si>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ЗП</t>
  </si>
  <si>
    <t>ЭМ</t>
  </si>
  <si>
    <t>в т.ч. ЗПМ</t>
  </si>
  <si>
    <t>МР</t>
  </si>
  <si>
    <t>НР от ФОТ</t>
  </si>
  <si>
    <t>СП от ФОТ</t>
  </si>
  <si>
    <t>ЗТР</t>
  </si>
  <si>
    <t>%</t>
  </si>
  <si>
    <t>чел-ч</t>
  </si>
  <si>
    <t>Всего по позиции</t>
  </si>
  <si>
    <t>т</t>
  </si>
  <si>
    <t>Итого по разделу</t>
  </si>
  <si>
    <t>Итого по всем разделам</t>
  </si>
  <si>
    <t>НДС, %</t>
  </si>
  <si>
    <t>Всего по смете</t>
  </si>
  <si>
    <t xml:space="preserve">Составил </t>
  </si>
  <si>
    <t>(должность, подпись (инициалы, фамилия))</t>
  </si>
  <si>
    <t xml:space="preserve">Проверил </t>
  </si>
  <si>
    <t>инженер ОКС</t>
  </si>
  <si>
    <t>М.М.Власова</t>
  </si>
  <si>
    <t>А.П.Митряйкин</t>
  </si>
  <si>
    <t>начальник ОКС</t>
  </si>
  <si>
    <t>П.С.Митрофанов</t>
  </si>
  <si>
    <t xml:space="preserve">  </t>
  </si>
  <si>
    <t>СОГЛАСОВАНО</t>
  </si>
  <si>
    <t>Заместитель главы администрации    Ленинского муниципального района</t>
  </si>
  <si>
    <t>____________ А.Б.Кузнецов</t>
  </si>
  <si>
    <t>Капитальный ремонт оборудования химводоподготовки (1-ый этап) в РТС, г.Видное,г/п Видное,                                    Ленинский муниципальный район, Московская область</t>
  </si>
  <si>
    <t>Локальный сметный расчет № 6</t>
  </si>
  <si>
    <t>Составлен в базе ТСНБ-2001 (редакция 2014года) в уровне цен на январь 2017 г., исп.МДС35</t>
  </si>
  <si>
    <t>Раздел 1.Монтажные работы</t>
  </si>
  <si>
    <t>м08-03-573-6</t>
  </si>
  <si>
    <t>шт</t>
  </si>
  <si>
    <t>Шкаф управления навесной, высота, ширина и глубина до 1200*600*500мм</t>
  </si>
  <si>
    <t>м08-03-573-4</t>
  </si>
  <si>
    <t>Пульт местного  управления навесной, высота, ширина и глубина до 600*600*350мм</t>
  </si>
  <si>
    <t>м08-02-396-1</t>
  </si>
  <si>
    <t>Короб металлический на конструкциях, кронштейнах, по фермам м колоннам, длина 2000мм</t>
  </si>
  <si>
    <t>100м</t>
  </si>
  <si>
    <t>м08-02-411-1</t>
  </si>
  <si>
    <t>Рукав металлический наружным диаметром до 48мм (диаметром 10мм-22м; диаметром 15мм-150м; диаметром 20мм-10м )</t>
  </si>
  <si>
    <t>м08-02-407-1</t>
  </si>
  <si>
    <t>Труба стальная по установленным конструкциям, по стенам, по стенам с крепением скобами, диаметром до 25мм ( труба 14х2мм-105м; труба 15х2,8мм-36м; труба 25х3,2мм-18м)</t>
  </si>
  <si>
    <t>м08-02-407-2</t>
  </si>
  <si>
    <t>Труба стальная по установленным конструкциям, по стенам, по стенам с крепением скобами, диаметром 32х3,2мм</t>
  </si>
  <si>
    <t>м08-02-397-1</t>
  </si>
  <si>
    <t>Лоток стальной перфорированный</t>
  </si>
  <si>
    <t>м08-02-409-1</t>
  </si>
  <si>
    <t>Труба виниластовая по установленным конструкциям, по стенам и колоннам, с креплением скобами, диаметром 25мм</t>
  </si>
  <si>
    <t>Труба виниластовая по установленным конструкциям, по стенам и колоннам, с креплением скобами, диаметром 32мм</t>
  </si>
  <si>
    <t>м08-02-409-2</t>
  </si>
  <si>
    <t>Профиль перфорированный монтажный, длиной 3000м (опорные конструкции)</t>
  </si>
  <si>
    <t>м08-02-399-2</t>
  </si>
  <si>
    <t>Провод в коробах, сечением до 35мм2</t>
  </si>
  <si>
    <t>м08-02-412-3</t>
  </si>
  <si>
    <t>Затягивание провода в проложенные трубы и металлические рукава многожильного в общей оплетке, суммарное сечение до 16 мм2</t>
  </si>
  <si>
    <t>м08-02-400-1</t>
  </si>
  <si>
    <t>Провод по перфорированному лотку сечением до 6 мм2</t>
  </si>
  <si>
    <t>м08-02-402-1</t>
  </si>
  <si>
    <t>Кабель многожильный по установленным конструкциям в помещениях с нормальной средой, сечением жилы до 10м2</t>
  </si>
  <si>
    <t>м08-03-545-1</t>
  </si>
  <si>
    <t xml:space="preserve">Коробка (ящик) с зажимами для кабелей и проводов сечением до 6мм2, устанавливаемая на конструкции на стене или колонне, количество зажимов до 10 </t>
  </si>
  <si>
    <t>м11-08-002-3</t>
  </si>
  <si>
    <t>Присоединение к приборам трубных проводов из стальных бесшовных труб, диаметр условного прохода до 10мм</t>
  </si>
  <si>
    <t>10 соединений</t>
  </si>
  <si>
    <t xml:space="preserve">Раздел 2.Стоимость оборудования АСУ ТП </t>
  </si>
  <si>
    <t>цена поставщика</t>
  </si>
  <si>
    <t>Шкаф управления ШУ-ДПУ-ВПУ     (4 секции)</t>
  </si>
  <si>
    <t>Пульт местного управления     ПУ-30 ИТАЦ 305125.131</t>
  </si>
  <si>
    <t>Пульт местного управления     ПУ-РО ИТАЦ 305125.131</t>
  </si>
  <si>
    <t>Пульт местного управления     ПУ-Н ИТАЦ 305125.131</t>
  </si>
  <si>
    <t xml:space="preserve">Раздел 3.Стоимость материалов для монтажных работ </t>
  </si>
  <si>
    <t>м</t>
  </si>
  <si>
    <t>502-0497</t>
  </si>
  <si>
    <t>Провод ПВ 1-2.5</t>
  </si>
  <si>
    <t>1000м</t>
  </si>
  <si>
    <t>Кабель КГВВ нг Ls 5х1</t>
  </si>
  <si>
    <t>Кабель КГВВ нг-Ls 10х1</t>
  </si>
  <si>
    <t>Кабель МКЭШ нг-Ls       (1х2х0,75)</t>
  </si>
  <si>
    <t>Кабель МКЭШ нг-Ls         (2х2х1)</t>
  </si>
  <si>
    <t>101-3127</t>
  </si>
  <si>
    <t xml:space="preserve">Рукава металлические    диаметром 10мм РЗ-Ц-Х </t>
  </si>
  <si>
    <t>101-2161</t>
  </si>
  <si>
    <t xml:space="preserve">Рукава металлические    диаметром 15мм РЗ-Ц-Х </t>
  </si>
  <si>
    <t>101-3131</t>
  </si>
  <si>
    <t xml:space="preserve">Рукава металлические    диаметром 20мм РЗ-Ц-Х </t>
  </si>
  <si>
    <t>Труба стальная 15х2,8мм</t>
  </si>
  <si>
    <t>Труба стальная 14х2,0мм</t>
  </si>
  <si>
    <t>101-0819</t>
  </si>
  <si>
    <t>Проволока стальная   оцинкованная 6мм-10м</t>
  </si>
  <si>
    <t>Короб замковый глухой   300х150мм дл 2000мм с     крышкой</t>
  </si>
  <si>
    <t>Короб замковый глухой   200х150мм дл 2000мм с     крышкой</t>
  </si>
  <si>
    <t>Разделитель короба             дл 2000мм</t>
  </si>
  <si>
    <t>Соединитель короба НЛСУ 1.2</t>
  </si>
  <si>
    <t>Стойка 1151А</t>
  </si>
  <si>
    <t>Секция угловая замковая 90с     с крышкой 300х150мм</t>
  </si>
  <si>
    <t>Секция угловая замковая 90с     с крышкой 200х150мм</t>
  </si>
  <si>
    <t>Т-секция 90с с крышкой 300х150мм</t>
  </si>
  <si>
    <t>Полка К 1163А</t>
  </si>
  <si>
    <t>Полка К 1161А</t>
  </si>
  <si>
    <t>Перфоуголок К230-1             дл 3000мм</t>
  </si>
  <si>
    <t>Перфошвеллер К018-3            дл 3000мм</t>
  </si>
  <si>
    <t>Крышка перфошвеллера        К8.80</t>
  </si>
  <si>
    <t>Перфополоса 30</t>
  </si>
  <si>
    <t>Анкер троссовый К676у3</t>
  </si>
  <si>
    <t>Муфта натяжная К798у3</t>
  </si>
  <si>
    <t>Коробка соединительная КС-10</t>
  </si>
  <si>
    <t>Кабель витая пара            FTP-4х2х0,52</t>
  </si>
  <si>
    <t>501-8513</t>
  </si>
  <si>
    <t>Кабель ВВГ нг-Ls-1 5х35мм2</t>
  </si>
  <si>
    <t>501-8494</t>
  </si>
  <si>
    <t>Кабель ВВГ нг-Ls-1 4х6мм2</t>
  </si>
  <si>
    <t>501-8492</t>
  </si>
  <si>
    <t>Кабель ВВГ нг-Ls-1 4х2,5мм2</t>
  </si>
  <si>
    <t>501-8506</t>
  </si>
  <si>
    <t>Кабель ВВГ нг-Ls-1 5х1,5мм2</t>
  </si>
  <si>
    <t>501-8482</t>
  </si>
  <si>
    <t>Кабель ВВГ нг-Ls-1 3х1,5мм2</t>
  </si>
  <si>
    <t>Кабель ПВВГ нг-Ls 10х1,5мм2</t>
  </si>
  <si>
    <t>103-0013</t>
  </si>
  <si>
    <t>103-2482</t>
  </si>
  <si>
    <t>103-0015</t>
  </si>
  <si>
    <t>Труба стальная ВГП 25х3,2мм</t>
  </si>
  <si>
    <t>103-0016</t>
  </si>
  <si>
    <t>Труба стальная ВГП 32х3,2мм</t>
  </si>
  <si>
    <t>Лоток металлический перфорированный 100х300х200мм</t>
  </si>
  <si>
    <t>Крышка к лотку 100х300х200мм</t>
  </si>
  <si>
    <t>Консоль ВМ с основанием 400мм</t>
  </si>
  <si>
    <t>Консоль ВМ с основанием 200мм</t>
  </si>
  <si>
    <t>Перегородка Н=100мм</t>
  </si>
  <si>
    <t>Труба полиэтиленовая гофрированная с зондом 25мм</t>
  </si>
  <si>
    <t>Труба полиэтиленовая гофрированная с зондом 32мм</t>
  </si>
  <si>
    <t>на выполнение работ по монтажу с приобретением оборудования АСУ ТП и ЭО блока водоподготовительной и деаэрационно-подпиточной установки в РТС, г.Видное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</si>
</sst>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12">
    <font>
      <sz val="8"/>
      <name val="Courier New"/>
    </font>
    <font>
      <b/>
      <sz val="10"/>
      <color rgb="FF000000"/>
      <name val="Courier New"/>
    </font>
    <font>
      <sz val="8"/>
      <color rgb="FF000000"/>
      <name val="Courier New"/>
    </font>
    <font>
      <b/>
      <sz val="12"/>
      <color rgb="FF000000"/>
      <name val="Courier New"/>
    </font>
    <font>
      <b/>
      <sz val="8"/>
      <color rgb="FF000000"/>
      <name val="Courier New"/>
    </font>
    <font>
      <i/>
      <sz val="8"/>
      <color rgb="FF000000"/>
      <name val="Courier New"/>
    </font>
    <font>
      <b/>
      <i/>
      <sz val="8"/>
      <color rgb="FF000000"/>
      <name val="Courier New"/>
    </font>
    <font>
      <sz val="8"/>
      <name val="Courier New"/>
    </font>
    <font>
      <sz val="8"/>
      <color rgb="FF000000"/>
      <name val="Courier New"/>
      <family val="3"/>
      <charset val="204"/>
    </font>
    <font>
      <b/>
      <sz val="10"/>
      <color rgb="FF000000"/>
      <name val="Courier New"/>
      <family val="3"/>
      <charset val="204"/>
    </font>
    <font>
      <b/>
      <sz val="8"/>
      <color rgb="FF000000"/>
      <name val="Courier New"/>
      <family val="3"/>
      <charset val="204"/>
    </font>
    <font>
      <b/>
      <sz val="12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04">
    <xf numFmtId="0" fontId="0" fillId="0" borderId="0" xfId="0"/>
    <xf numFmtId="0" fontId="0" fillId="0" borderId="1" xfId="1" applyNumberFormat="1" applyFont="1" applyBorder="1"/>
    <xf numFmtId="0" fontId="2" fillId="0" borderId="1" xfId="1" applyFont="1" applyBorder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0" fontId="2" fillId="0" borderId="0" xfId="1" applyFont="1" applyAlignment="1">
      <alignment horizontal="left" wrapText="1"/>
    </xf>
    <xf numFmtId="2" fontId="2" fillId="0" borderId="0" xfId="1" applyNumberFormat="1" applyFont="1" applyAlignment="1">
      <alignment horizontal="right" vertical="top" wrapText="1"/>
    </xf>
    <xf numFmtId="0" fontId="4" fillId="0" borderId="0" xfId="1" applyNumberFormat="1" applyFont="1" applyAlignment="1">
      <alignment horizontal="right" vertical="top" wrapText="1"/>
    </xf>
    <xf numFmtId="2" fontId="5" fillId="0" borderId="0" xfId="1" applyNumberFormat="1" applyFont="1" applyAlignment="1">
      <alignment horizontal="right" vertical="top" wrapText="1"/>
    </xf>
    <xf numFmtId="1" fontId="2" fillId="0" borderId="0" xfId="1" applyNumberFormat="1" applyFont="1" applyAlignment="1">
      <alignment horizontal="right" vertical="top" wrapText="1"/>
    </xf>
    <xf numFmtId="0" fontId="0" fillId="0" borderId="1" xfId="0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right" vertical="top" wrapText="1"/>
    </xf>
    <xf numFmtId="2" fontId="4" fillId="0" borderId="1" xfId="1" applyNumberFormat="1" applyFont="1" applyBorder="1" applyAlignment="1">
      <alignment horizontal="right" vertical="top" wrapText="1"/>
    </xf>
    <xf numFmtId="2" fontId="2" fillId="0" borderId="1" xfId="1" applyNumberFormat="1" applyFont="1" applyBorder="1" applyAlignment="1">
      <alignment horizontal="right" vertical="top" wrapText="1"/>
    </xf>
    <xf numFmtId="0" fontId="2" fillId="0" borderId="1" xfId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2" fontId="2" fillId="0" borderId="0" xfId="1" applyNumberFormat="1" applyFont="1" applyAlignment="1">
      <alignment horizontal="right" vertical="top" wrapText="1"/>
    </xf>
    <xf numFmtId="2" fontId="5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left" vertical="top" wrapText="1"/>
    </xf>
    <xf numFmtId="2" fontId="6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0" fontId="4" fillId="0" borderId="0" xfId="1" applyNumberFormat="1" applyFont="1" applyAlignment="1">
      <alignment horizontal="right" vertical="top" wrapText="1"/>
    </xf>
    <xf numFmtId="1" fontId="2" fillId="0" borderId="0" xfId="1" applyNumberFormat="1" applyFont="1" applyAlignment="1">
      <alignment horizontal="right" vertical="top" wrapText="1"/>
    </xf>
    <xf numFmtId="2" fontId="0" fillId="0" borderId="0" xfId="0" applyNumberFormat="1"/>
    <xf numFmtId="0" fontId="0" fillId="0" borderId="0" xfId="0"/>
    <xf numFmtId="2" fontId="2" fillId="0" borderId="0" xfId="1" applyNumberFormat="1" applyFont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2" fontId="6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horizontal="left" vertical="top" wrapText="1"/>
    </xf>
    <xf numFmtId="2" fontId="4" fillId="0" borderId="0" xfId="1" applyNumberFormat="1" applyFont="1" applyAlignment="1">
      <alignment horizontal="right" vertical="top" wrapText="1"/>
    </xf>
    <xf numFmtId="0" fontId="4" fillId="0" borderId="0" xfId="1" applyNumberFormat="1" applyFont="1" applyAlignment="1">
      <alignment horizontal="right" vertical="top" wrapText="1"/>
    </xf>
    <xf numFmtId="2" fontId="0" fillId="0" borderId="0" xfId="0" applyNumberFormat="1"/>
    <xf numFmtId="0" fontId="0" fillId="0" borderId="0" xfId="0"/>
    <xf numFmtId="164" fontId="2" fillId="0" borderId="0" xfId="1" applyNumberFormat="1" applyFont="1" applyAlignment="1">
      <alignment horizontal="right" vertical="top" wrapText="1"/>
    </xf>
    <xf numFmtId="0" fontId="2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2" fontId="4" fillId="0" borderId="0" xfId="1" applyNumberFormat="1" applyFont="1" applyAlignment="1">
      <alignment horizontal="right" vertical="top" wrapText="1"/>
    </xf>
    <xf numFmtId="0" fontId="4" fillId="0" borderId="0" xfId="1" applyNumberFormat="1" applyFont="1" applyAlignment="1">
      <alignment horizontal="right" vertical="top" wrapText="1"/>
    </xf>
    <xf numFmtId="2" fontId="2" fillId="0" borderId="0" xfId="1" applyNumberFormat="1" applyFont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6" fillId="0" borderId="0" xfId="1" applyFont="1" applyAlignment="1">
      <alignment horizontal="left" vertical="top" wrapText="1"/>
    </xf>
    <xf numFmtId="2" fontId="6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2" fontId="0" fillId="0" borderId="0" xfId="0" applyNumberFormat="1"/>
    <xf numFmtId="0" fontId="0" fillId="0" borderId="0" xfId="0"/>
    <xf numFmtId="165" fontId="2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2" fontId="4" fillId="0" borderId="0" xfId="1" applyNumberFormat="1" applyFont="1" applyAlignment="1">
      <alignment horizontal="right" vertical="top" wrapText="1"/>
    </xf>
    <xf numFmtId="0" fontId="4" fillId="0" borderId="0" xfId="1" applyNumberFormat="1" applyFont="1" applyAlignment="1">
      <alignment horizontal="right" vertical="top" wrapText="1"/>
    </xf>
    <xf numFmtId="2" fontId="2" fillId="0" borderId="0" xfId="1" applyNumberFormat="1" applyFont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10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5" fillId="0" borderId="0" xfId="1" applyNumberFormat="1" applyFont="1" applyAlignment="1">
      <alignment horizontal="left" vertical="top" wrapText="1"/>
    </xf>
    <xf numFmtId="2" fontId="5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2" fontId="0" fillId="0" borderId="0" xfId="0" applyNumberFormat="1"/>
    <xf numFmtId="0" fontId="0" fillId="0" borderId="0" xfId="0"/>
    <xf numFmtId="2" fontId="0" fillId="0" borderId="8" xfId="0" applyNumberFormat="1" applyBorder="1"/>
    <xf numFmtId="0" fontId="0" fillId="0" borderId="8" xfId="0" applyBorder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right" wrapText="1"/>
    </xf>
    <xf numFmtId="2" fontId="6" fillId="0" borderId="0" xfId="1" applyNumberFormat="1" applyFont="1" applyAlignment="1">
      <alignment horizontal="right" vertical="top" wrapText="1"/>
    </xf>
    <xf numFmtId="0" fontId="8" fillId="0" borderId="0" xfId="1" applyFont="1" applyAlignment="1">
      <alignment horizontal="left" vertical="top" wrapText="1"/>
    </xf>
    <xf numFmtId="0" fontId="2" fillId="0" borderId="15" xfId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right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wrapText="1"/>
    </xf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wrapText="1"/>
    </xf>
    <xf numFmtId="0" fontId="10" fillId="0" borderId="0" xfId="1" applyFont="1" applyAlignment="1">
      <alignment horizontal="center" vertical="top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79"/>
  <sheetViews>
    <sheetView showGridLines="0" tabSelected="1" view="pageBreakPreview" topLeftCell="A271" workbookViewId="0">
      <selection activeCell="AD5" sqref="AD5"/>
    </sheetView>
  </sheetViews>
  <sheetFormatPr defaultRowHeight="11.25"/>
  <cols>
    <col min="1" max="1" width="3.42578125" customWidth="1"/>
    <col min="2" max="2" width="1.42578125" customWidth="1"/>
    <col min="3" max="3" width="4.42578125" customWidth="1"/>
    <col min="4" max="6" width="1.42578125" customWidth="1"/>
    <col min="7" max="7" width="7.42578125" customWidth="1"/>
    <col min="8" max="8" width="1.42578125" customWidth="1"/>
    <col min="9" max="9" width="3.42578125" customWidth="1"/>
    <col min="10" max="10" width="8.42578125" customWidth="1"/>
    <col min="11" max="11" width="9.42578125" customWidth="1"/>
    <col min="12" max="12" width="1.42578125" customWidth="1"/>
    <col min="13" max="13" width="8.42578125" customWidth="1"/>
    <col min="14" max="14" width="2.42578125" customWidth="1"/>
    <col min="15" max="15" width="1.42578125" customWidth="1"/>
    <col min="16" max="16" width="5.42578125" customWidth="1"/>
    <col min="17" max="17" width="7.42578125" customWidth="1"/>
    <col min="18" max="18" width="3.42578125" customWidth="1"/>
    <col min="19" max="19" width="7.85546875" customWidth="1"/>
    <col min="20" max="20" width="3.42578125" customWidth="1"/>
    <col min="21" max="21" width="4.42578125" customWidth="1"/>
    <col min="22" max="22" width="5.42578125" customWidth="1"/>
    <col min="23" max="25" width="1.42578125" customWidth="1"/>
    <col min="26" max="26" width="10.42578125" customWidth="1"/>
    <col min="27" max="27" width="1.42578125" customWidth="1"/>
    <col min="28" max="28" width="8.42578125" customWidth="1"/>
    <col min="29" max="29" width="1.42578125" customWidth="1"/>
  </cols>
  <sheetData>
    <row r="1" spans="1:29" ht="27.95" customHeight="1">
      <c r="A1" s="90" t="s">
        <v>56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1" t="s">
        <v>0</v>
      </c>
      <c r="N1" s="91"/>
      <c r="O1" s="91"/>
      <c r="P1" s="91"/>
      <c r="Q1" s="91"/>
      <c r="R1" s="91"/>
      <c r="S1" s="92" t="s">
        <v>1</v>
      </c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29" ht="22.35" customHeight="1">
      <c r="A2" s="96" t="s">
        <v>57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51" t="s">
        <v>0</v>
      </c>
      <c r="N2" s="51"/>
      <c r="O2" s="51"/>
      <c r="P2" s="51"/>
      <c r="Q2" s="51"/>
      <c r="R2" s="51"/>
      <c r="S2" s="51" t="s">
        <v>2</v>
      </c>
      <c r="T2" s="51"/>
      <c r="U2" s="93" t="s">
        <v>3</v>
      </c>
      <c r="V2" s="93"/>
      <c r="W2" s="93"/>
      <c r="X2" s="93"/>
      <c r="Y2" s="93"/>
      <c r="Z2" s="93"/>
      <c r="AA2" s="93"/>
      <c r="AB2" s="93"/>
      <c r="AC2" s="93"/>
    </row>
    <row r="3" spans="1:29" ht="22.35" customHeight="1">
      <c r="A3" s="102" t="s">
        <v>58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68" t="s">
        <v>0</v>
      </c>
      <c r="N3" s="68"/>
      <c r="O3" s="68"/>
      <c r="P3" s="68"/>
      <c r="Q3" s="68"/>
      <c r="R3" s="68"/>
      <c r="S3" s="94" t="s">
        <v>0</v>
      </c>
      <c r="T3" s="94"/>
      <c r="U3" s="94"/>
      <c r="V3" s="94"/>
      <c r="W3" s="68" t="s">
        <v>4</v>
      </c>
      <c r="X3" s="95" t="s">
        <v>52</v>
      </c>
      <c r="Y3" s="94"/>
      <c r="Z3" s="94"/>
      <c r="AA3" s="94"/>
      <c r="AB3" s="94"/>
      <c r="AC3" s="68" t="s">
        <v>4</v>
      </c>
    </row>
    <row r="4" spans="1:29" ht="33.6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91" t="s">
        <v>0</v>
      </c>
      <c r="N4" s="91"/>
      <c r="O4" s="91"/>
      <c r="P4" s="91"/>
      <c r="Q4" s="91"/>
      <c r="R4" s="91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</row>
    <row r="6" spans="1:29" ht="24" customHeight="1">
      <c r="A6" s="103" t="s">
        <v>59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</row>
    <row r="7" spans="1:29">
      <c r="A7" s="51"/>
      <c r="B7" s="51"/>
      <c r="C7" s="51"/>
      <c r="D7" s="51" t="s">
        <v>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29" ht="33.6" customHeight="1">
      <c r="A8" s="99" t="s">
        <v>60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</row>
    <row r="9" spans="1:29" ht="22.35" customHeight="1">
      <c r="A9" s="67" t="s">
        <v>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spans="1:29">
      <c r="A10" s="51" t="s">
        <v>6</v>
      </c>
      <c r="B10" s="51" t="s">
        <v>6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 ht="23.25" customHeight="1">
      <c r="A11" s="51" t="s">
        <v>7</v>
      </c>
      <c r="B11" s="51"/>
      <c r="C11" s="51"/>
      <c r="D11" s="51"/>
      <c r="E11" s="51"/>
      <c r="F11" s="51"/>
      <c r="G11" s="51"/>
      <c r="H11" s="51"/>
      <c r="I11" s="51"/>
      <c r="J11" s="98" t="s">
        <v>164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</row>
    <row r="12" spans="1:29">
      <c r="A12" s="51"/>
      <c r="B12" s="51"/>
      <c r="C12" s="51"/>
      <c r="D12" s="51"/>
      <c r="E12" s="51"/>
      <c r="F12" s="51"/>
      <c r="G12" s="51" t="s">
        <v>0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>
      <c r="A13" s="51" t="s">
        <v>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 t="s">
        <v>8</v>
      </c>
      <c r="S13" s="51"/>
      <c r="T13" s="51"/>
      <c r="U13" s="51"/>
      <c r="V13" s="51"/>
      <c r="W13" s="51"/>
      <c r="X13" s="51"/>
      <c r="Y13" s="51"/>
      <c r="Z13" s="74">
        <v>9869.3719999999994</v>
      </c>
      <c r="AA13" s="53"/>
      <c r="AB13" s="55" t="s">
        <v>9</v>
      </c>
      <c r="AC13" s="55"/>
    </row>
    <row r="14" spans="1:29" ht="22.35" customHeight="1">
      <c r="A14" s="72" t="s">
        <v>61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ht="22.35" customHeight="1">
      <c r="A15" s="75" t="s">
        <v>10</v>
      </c>
      <c r="B15" s="76"/>
      <c r="C15" s="75" t="s">
        <v>11</v>
      </c>
      <c r="D15" s="81"/>
      <c r="E15" s="81"/>
      <c r="F15" s="81"/>
      <c r="G15" s="76"/>
      <c r="H15" s="75" t="s">
        <v>12</v>
      </c>
      <c r="I15" s="81"/>
      <c r="J15" s="81"/>
      <c r="K15" s="81"/>
      <c r="L15" s="81"/>
      <c r="M15" s="76"/>
      <c r="N15" s="75" t="s">
        <v>13</v>
      </c>
      <c r="O15" s="81"/>
      <c r="P15" s="76"/>
      <c r="Q15" s="84" t="s">
        <v>14</v>
      </c>
      <c r="R15" s="75" t="s">
        <v>15</v>
      </c>
      <c r="S15" s="76"/>
      <c r="T15" s="75" t="s">
        <v>16</v>
      </c>
      <c r="U15" s="76"/>
      <c r="V15" s="75" t="s">
        <v>17</v>
      </c>
      <c r="W15" s="81"/>
      <c r="X15" s="76"/>
      <c r="Y15" s="75" t="s">
        <v>18</v>
      </c>
      <c r="Z15" s="76"/>
      <c r="AA15" s="87" t="s">
        <v>19</v>
      </c>
      <c r="AB15" s="88"/>
      <c r="AC15" s="89"/>
    </row>
    <row r="16" spans="1:29" ht="33.6" customHeight="1">
      <c r="A16" s="77"/>
      <c r="B16" s="78"/>
      <c r="C16" s="77"/>
      <c r="D16" s="82"/>
      <c r="E16" s="82"/>
      <c r="F16" s="82"/>
      <c r="G16" s="78"/>
      <c r="H16" s="77"/>
      <c r="I16" s="82"/>
      <c r="J16" s="82"/>
      <c r="K16" s="82"/>
      <c r="L16" s="82"/>
      <c r="M16" s="78"/>
      <c r="N16" s="77"/>
      <c r="O16" s="82"/>
      <c r="P16" s="78"/>
      <c r="Q16" s="85"/>
      <c r="R16" s="77"/>
      <c r="S16" s="78"/>
      <c r="T16" s="77"/>
      <c r="U16" s="78"/>
      <c r="V16" s="77"/>
      <c r="W16" s="82"/>
      <c r="X16" s="78"/>
      <c r="Y16" s="77"/>
      <c r="Z16" s="78"/>
      <c r="AA16" s="87" t="s">
        <v>20</v>
      </c>
      <c r="AB16" s="88"/>
      <c r="AC16" s="89"/>
    </row>
    <row r="17" spans="1:31" ht="56.1" customHeight="1">
      <c r="A17" s="79"/>
      <c r="B17" s="80"/>
      <c r="C17" s="79"/>
      <c r="D17" s="83"/>
      <c r="E17" s="83"/>
      <c r="F17" s="83"/>
      <c r="G17" s="80"/>
      <c r="H17" s="79"/>
      <c r="I17" s="83"/>
      <c r="J17" s="83"/>
      <c r="K17" s="83"/>
      <c r="L17" s="83"/>
      <c r="M17" s="80"/>
      <c r="N17" s="79"/>
      <c r="O17" s="83"/>
      <c r="P17" s="80"/>
      <c r="Q17" s="86"/>
      <c r="R17" s="79"/>
      <c r="S17" s="80"/>
      <c r="T17" s="79"/>
      <c r="U17" s="80"/>
      <c r="V17" s="79"/>
      <c r="W17" s="83"/>
      <c r="X17" s="80"/>
      <c r="Y17" s="79"/>
      <c r="Z17" s="80"/>
      <c r="AA17" s="87" t="s">
        <v>21</v>
      </c>
      <c r="AB17" s="88"/>
      <c r="AC17" s="89"/>
    </row>
    <row r="18" spans="1:31" ht="16.899999999999999" customHeight="1">
      <c r="A18" s="87" t="s">
        <v>22</v>
      </c>
      <c r="B18" s="89"/>
      <c r="C18" s="87" t="s">
        <v>23</v>
      </c>
      <c r="D18" s="88"/>
      <c r="E18" s="88"/>
      <c r="F18" s="88"/>
      <c r="G18" s="89"/>
      <c r="H18" s="87" t="s">
        <v>24</v>
      </c>
      <c r="I18" s="88"/>
      <c r="J18" s="88"/>
      <c r="K18" s="88"/>
      <c r="L18" s="88"/>
      <c r="M18" s="89"/>
      <c r="N18" s="87" t="s">
        <v>25</v>
      </c>
      <c r="O18" s="88"/>
      <c r="P18" s="89"/>
      <c r="Q18" s="73" t="s">
        <v>26</v>
      </c>
      <c r="R18" s="87" t="s">
        <v>27</v>
      </c>
      <c r="S18" s="89"/>
      <c r="T18" s="87" t="s">
        <v>28</v>
      </c>
      <c r="U18" s="89"/>
      <c r="V18" s="87" t="s">
        <v>29</v>
      </c>
      <c r="W18" s="88"/>
      <c r="X18" s="89"/>
      <c r="Y18" s="87" t="s">
        <v>30</v>
      </c>
      <c r="Z18" s="89"/>
      <c r="AA18" s="87" t="s">
        <v>31</v>
      </c>
      <c r="AB18" s="88"/>
      <c r="AC18" s="89"/>
    </row>
    <row r="20" spans="1:31" ht="11.25" customHeight="1">
      <c r="A20" s="56" t="s">
        <v>62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</row>
    <row r="21" spans="1:31" s="15" customFormat="1" ht="11.25" customHeight="1"/>
    <row r="22" spans="1:31" s="15" customFormat="1" ht="40.5" customHeight="1">
      <c r="A22" s="51">
        <v>1</v>
      </c>
      <c r="B22" s="51"/>
      <c r="C22" s="72" t="s">
        <v>63</v>
      </c>
      <c r="D22" s="51"/>
      <c r="E22" s="51"/>
      <c r="F22" s="51"/>
      <c r="G22" s="51"/>
      <c r="H22" s="72" t="s">
        <v>65</v>
      </c>
      <c r="I22" s="51"/>
      <c r="J22" s="51"/>
      <c r="K22" s="51"/>
      <c r="L22" s="51"/>
      <c r="M22" s="51"/>
      <c r="N22" s="72" t="s">
        <v>64</v>
      </c>
      <c r="O22" s="51"/>
      <c r="P22" s="51"/>
      <c r="Q22" s="5">
        <v>1</v>
      </c>
      <c r="R22" s="51" t="s">
        <v>0</v>
      </c>
      <c r="S22" s="51"/>
      <c r="T22" s="51" t="s">
        <v>0</v>
      </c>
      <c r="U22" s="51"/>
      <c r="V22" s="72" t="s">
        <v>63</v>
      </c>
      <c r="W22" s="51"/>
      <c r="X22" s="51"/>
      <c r="Y22" s="51" t="s">
        <v>0</v>
      </c>
      <c r="Z22" s="51"/>
      <c r="AE22" s="16" t="s">
        <v>55</v>
      </c>
    </row>
    <row r="23" spans="1:31" s="15" customFormat="1" ht="11.25" customHeight="1">
      <c r="H23" s="51" t="s">
        <v>32</v>
      </c>
      <c r="I23" s="51"/>
      <c r="J23" s="51"/>
      <c r="K23" s="51"/>
      <c r="L23" s="51"/>
      <c r="M23" s="51"/>
      <c r="N23" s="51" t="s">
        <v>0</v>
      </c>
      <c r="O23" s="51"/>
      <c r="P23" s="51"/>
      <c r="Q23" s="51"/>
      <c r="R23" s="54">
        <v>23.51</v>
      </c>
      <c r="S23" s="55"/>
      <c r="T23" s="54">
        <v>1.35</v>
      </c>
      <c r="U23" s="55"/>
      <c r="V23" s="54">
        <v>23.39</v>
      </c>
      <c r="W23" s="55"/>
      <c r="X23" s="55"/>
      <c r="Y23" s="54">
        <f>Q22*R23*T23*V23</f>
        <v>742.36351500000012</v>
      </c>
      <c r="Z23" s="55"/>
    </row>
    <row r="24" spans="1:31" s="15" customFormat="1" ht="11.25" customHeight="1">
      <c r="H24" s="51" t="s">
        <v>33</v>
      </c>
      <c r="I24" s="51"/>
      <c r="J24" s="51"/>
      <c r="K24" s="51"/>
      <c r="L24" s="51"/>
      <c r="M24" s="51"/>
      <c r="N24" s="51" t="s">
        <v>0</v>
      </c>
      <c r="O24" s="51"/>
      <c r="P24" s="51"/>
      <c r="Q24" s="51"/>
      <c r="R24" s="54">
        <v>60.52</v>
      </c>
      <c r="S24" s="55"/>
      <c r="T24" s="54">
        <v>1.35</v>
      </c>
      <c r="U24" s="55"/>
      <c r="V24" s="54">
        <v>8.33</v>
      </c>
      <c r="W24" s="55"/>
      <c r="X24" s="55"/>
      <c r="Y24" s="54">
        <f>Q22*R24*T24*V24</f>
        <v>680.57766000000015</v>
      </c>
      <c r="Z24" s="55"/>
    </row>
    <row r="25" spans="1:31" s="15" customFormat="1" ht="11.25" customHeight="1">
      <c r="H25" s="51" t="s">
        <v>34</v>
      </c>
      <c r="I25" s="51"/>
      <c r="J25" s="51"/>
      <c r="K25" s="51"/>
      <c r="L25" s="51"/>
      <c r="M25" s="51"/>
      <c r="N25" s="51" t="s">
        <v>0</v>
      </c>
      <c r="O25" s="51"/>
      <c r="P25" s="51"/>
      <c r="Q25" s="51"/>
      <c r="R25" s="54">
        <v>5.41</v>
      </c>
      <c r="S25" s="55"/>
      <c r="T25" s="54">
        <v>1.35</v>
      </c>
      <c r="U25" s="55"/>
      <c r="V25" s="54">
        <v>23.39</v>
      </c>
      <c r="W25" s="55"/>
      <c r="X25" s="55"/>
      <c r="Y25" s="54">
        <f>Q22*R25*T25*V25</f>
        <v>170.82886500000001</v>
      </c>
      <c r="Z25" s="54"/>
    </row>
    <row r="26" spans="1:31" s="15" customFormat="1" ht="11.25" customHeight="1">
      <c r="H26" s="51" t="s">
        <v>35</v>
      </c>
      <c r="I26" s="51"/>
      <c r="J26" s="51"/>
      <c r="K26" s="51"/>
      <c r="L26" s="51"/>
      <c r="M26" s="51"/>
      <c r="N26" s="51" t="s">
        <v>0</v>
      </c>
      <c r="O26" s="51"/>
      <c r="P26" s="51"/>
      <c r="Q26" s="51"/>
      <c r="R26" s="54">
        <v>5.38</v>
      </c>
      <c r="S26" s="55"/>
      <c r="T26" s="54">
        <v>1</v>
      </c>
      <c r="U26" s="55"/>
      <c r="V26" s="54">
        <v>5.94</v>
      </c>
      <c r="W26" s="55"/>
      <c r="X26" s="55"/>
      <c r="Y26" s="54">
        <f>Q22*R26*T26*V26</f>
        <v>31.9572</v>
      </c>
      <c r="Z26" s="55"/>
    </row>
    <row r="27" spans="1:31" s="15" customFormat="1" ht="11.25" customHeight="1">
      <c r="H27" s="51" t="s">
        <v>36</v>
      </c>
      <c r="I27" s="51"/>
      <c r="J27" s="51"/>
      <c r="K27" s="51"/>
      <c r="L27" s="51"/>
      <c r="M27" s="51"/>
      <c r="N27" s="51" t="s">
        <v>39</v>
      </c>
      <c r="O27" s="51"/>
      <c r="P27" s="51"/>
      <c r="Q27" s="8">
        <v>81</v>
      </c>
      <c r="R27" s="51" t="s">
        <v>0</v>
      </c>
      <c r="S27" s="51"/>
      <c r="T27" s="55" t="s">
        <v>0</v>
      </c>
      <c r="U27" s="55"/>
      <c r="V27" s="51" t="s">
        <v>0</v>
      </c>
      <c r="W27" s="51"/>
      <c r="X27" s="51"/>
      <c r="Y27" s="54">
        <f>(Y23+Y25)*Q27%</f>
        <v>739.6858278000002</v>
      </c>
      <c r="Z27" s="55"/>
      <c r="AA27" s="51" t="s">
        <v>0</v>
      </c>
      <c r="AB27" s="51"/>
      <c r="AC27" s="51"/>
    </row>
    <row r="28" spans="1:31" s="15" customFormat="1" ht="11.25" customHeight="1">
      <c r="H28" s="51" t="s">
        <v>37</v>
      </c>
      <c r="I28" s="51"/>
      <c r="J28" s="51"/>
      <c r="K28" s="51"/>
      <c r="L28" s="51"/>
      <c r="M28" s="51"/>
      <c r="N28" s="51" t="s">
        <v>39</v>
      </c>
      <c r="O28" s="51"/>
      <c r="P28" s="51"/>
      <c r="Q28" s="8">
        <v>52</v>
      </c>
      <c r="R28" s="51" t="s">
        <v>0</v>
      </c>
      <c r="S28" s="51"/>
      <c r="T28" s="55" t="s">
        <v>0</v>
      </c>
      <c r="U28" s="55"/>
      <c r="V28" s="51" t="s">
        <v>0</v>
      </c>
      <c r="W28" s="51"/>
      <c r="X28" s="51"/>
      <c r="Y28" s="54">
        <f>(Y23+Y25)*Q28%</f>
        <v>474.86003760000011</v>
      </c>
      <c r="Z28" s="55"/>
      <c r="AA28" s="51" t="s">
        <v>0</v>
      </c>
      <c r="AB28" s="51"/>
      <c r="AC28" s="51"/>
    </row>
    <row r="29" spans="1:31" s="15" customFormat="1" ht="11.25" customHeight="1">
      <c r="H29" s="59" t="s">
        <v>38</v>
      </c>
      <c r="I29" s="59"/>
      <c r="J29" s="59"/>
      <c r="K29" s="59"/>
      <c r="L29" s="59"/>
      <c r="M29" s="59"/>
      <c r="N29" s="59" t="s">
        <v>40</v>
      </c>
      <c r="O29" s="59"/>
      <c r="P29" s="59"/>
      <c r="Q29" s="7">
        <v>2.37</v>
      </c>
      <c r="R29" s="51" t="s">
        <v>0</v>
      </c>
      <c r="S29" s="51"/>
      <c r="T29" s="60">
        <v>1.35</v>
      </c>
      <c r="U29" s="61"/>
      <c r="V29" s="51" t="s">
        <v>0</v>
      </c>
      <c r="W29" s="51"/>
      <c r="X29" s="51"/>
      <c r="Y29" s="51" t="s">
        <v>0</v>
      </c>
      <c r="Z29" s="51"/>
      <c r="AA29" s="60">
        <f>Q22*Q29*T29</f>
        <v>3.1995000000000005</v>
      </c>
      <c r="AB29" s="61"/>
      <c r="AC29" s="61"/>
    </row>
    <row r="30" spans="1:31" s="15" customFormat="1" ht="11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1" s="15" customFormat="1" ht="11.25" customHeight="1">
      <c r="Z31" s="24"/>
    </row>
    <row r="32" spans="1:31" s="15" customFormat="1" ht="11.25" customHeight="1">
      <c r="H32" s="50" t="s">
        <v>41</v>
      </c>
      <c r="I32" s="50"/>
      <c r="J32" s="50"/>
      <c r="K32" s="50"/>
      <c r="L32" s="50"/>
      <c r="M32" s="50"/>
      <c r="N32" s="50" t="s">
        <v>0</v>
      </c>
      <c r="O32" s="50"/>
      <c r="P32" s="50"/>
      <c r="Q32" s="6" t="s">
        <v>0</v>
      </c>
      <c r="R32" s="51" t="s">
        <v>0</v>
      </c>
      <c r="S32" s="51"/>
      <c r="T32" s="51"/>
      <c r="U32" s="51"/>
      <c r="V32" s="51"/>
      <c r="W32" s="51"/>
      <c r="X32" s="51"/>
      <c r="Y32" s="52">
        <f>Y23+Y24+Y26+Y27+Y28</f>
        <v>2669.4442404000006</v>
      </c>
      <c r="Z32" s="53"/>
      <c r="AA32" s="54"/>
      <c r="AB32" s="55"/>
      <c r="AC32" s="55"/>
    </row>
    <row r="33" spans="1:29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34.5" customHeight="1">
      <c r="A34" s="51">
        <v>2</v>
      </c>
      <c r="B34" s="51"/>
      <c r="C34" s="72" t="s">
        <v>66</v>
      </c>
      <c r="D34" s="51"/>
      <c r="E34" s="51"/>
      <c r="F34" s="51"/>
      <c r="G34" s="51"/>
      <c r="H34" s="72" t="s">
        <v>67</v>
      </c>
      <c r="I34" s="51"/>
      <c r="J34" s="51"/>
      <c r="K34" s="51"/>
      <c r="L34" s="51"/>
      <c r="M34" s="51"/>
      <c r="N34" s="72" t="s">
        <v>64</v>
      </c>
      <c r="O34" s="51"/>
      <c r="P34" s="51"/>
      <c r="Q34" s="17">
        <v>29</v>
      </c>
      <c r="R34" s="51" t="s">
        <v>0</v>
      </c>
      <c r="S34" s="51"/>
      <c r="T34" s="51" t="s">
        <v>0</v>
      </c>
      <c r="U34" s="51"/>
      <c r="V34" s="72" t="s">
        <v>66</v>
      </c>
      <c r="W34" s="51"/>
      <c r="X34" s="51"/>
      <c r="Y34" s="51" t="s">
        <v>0</v>
      </c>
      <c r="Z34" s="51"/>
      <c r="AA34" s="25"/>
      <c r="AB34" s="25"/>
      <c r="AC34" s="25"/>
    </row>
    <row r="35" spans="1:29" ht="11.25" customHeight="1">
      <c r="A35" s="25"/>
      <c r="B35" s="25"/>
      <c r="C35" s="25"/>
      <c r="D35" s="25"/>
      <c r="E35" s="25"/>
      <c r="F35" s="25"/>
      <c r="G35" s="25"/>
      <c r="H35" s="51" t="s">
        <v>32</v>
      </c>
      <c r="I35" s="51"/>
      <c r="J35" s="51"/>
      <c r="K35" s="51"/>
      <c r="L35" s="51"/>
      <c r="M35" s="51"/>
      <c r="N35" s="51" t="s">
        <v>0</v>
      </c>
      <c r="O35" s="51"/>
      <c r="P35" s="51"/>
      <c r="Q35" s="51"/>
      <c r="R35" s="54">
        <v>23.51</v>
      </c>
      <c r="S35" s="55"/>
      <c r="T35" s="54">
        <v>1.35</v>
      </c>
      <c r="U35" s="55"/>
      <c r="V35" s="54">
        <v>23.39</v>
      </c>
      <c r="W35" s="55"/>
      <c r="X35" s="55"/>
      <c r="Y35" s="54">
        <f>Q34*R35*T35*V35</f>
        <v>21528.541935000005</v>
      </c>
      <c r="Z35" s="55"/>
      <c r="AA35" s="25"/>
      <c r="AB35" s="25"/>
      <c r="AC35" s="25"/>
    </row>
    <row r="36" spans="1:29" ht="11.25" customHeight="1">
      <c r="A36" s="25"/>
      <c r="B36" s="25"/>
      <c r="C36" s="25"/>
      <c r="D36" s="25"/>
      <c r="E36" s="25"/>
      <c r="F36" s="25"/>
      <c r="G36" s="25"/>
      <c r="H36" s="51" t="s">
        <v>33</v>
      </c>
      <c r="I36" s="51"/>
      <c r="J36" s="51"/>
      <c r="K36" s="51"/>
      <c r="L36" s="51"/>
      <c r="M36" s="51"/>
      <c r="N36" s="51" t="s">
        <v>0</v>
      </c>
      <c r="O36" s="51"/>
      <c r="P36" s="51"/>
      <c r="Q36" s="51"/>
      <c r="R36" s="54">
        <v>32.18</v>
      </c>
      <c r="S36" s="55"/>
      <c r="T36" s="54">
        <v>1.35</v>
      </c>
      <c r="U36" s="55"/>
      <c r="V36" s="54">
        <v>8.7899999999999991</v>
      </c>
      <c r="W36" s="55"/>
      <c r="X36" s="55"/>
      <c r="Y36" s="54">
        <f>Q34*R36*T36*V36</f>
        <v>11074.055130000001</v>
      </c>
      <c r="Z36" s="55"/>
      <c r="AA36" s="25"/>
      <c r="AB36" s="25"/>
      <c r="AC36" s="25"/>
    </row>
    <row r="37" spans="1:29" ht="11.25" customHeight="1">
      <c r="A37" s="25"/>
      <c r="B37" s="25"/>
      <c r="C37" s="25"/>
      <c r="D37" s="25"/>
      <c r="E37" s="25"/>
      <c r="F37" s="25"/>
      <c r="G37" s="25"/>
      <c r="H37" s="51" t="s">
        <v>34</v>
      </c>
      <c r="I37" s="51"/>
      <c r="J37" s="51"/>
      <c r="K37" s="51"/>
      <c r="L37" s="51"/>
      <c r="M37" s="51"/>
      <c r="N37" s="51" t="s">
        <v>0</v>
      </c>
      <c r="O37" s="51"/>
      <c r="P37" s="51"/>
      <c r="Q37" s="51"/>
      <c r="R37" s="54">
        <v>3.16</v>
      </c>
      <c r="S37" s="55"/>
      <c r="T37" s="54">
        <v>1.35</v>
      </c>
      <c r="U37" s="55"/>
      <c r="V37" s="54">
        <v>23.39</v>
      </c>
      <c r="W37" s="55"/>
      <c r="X37" s="55"/>
      <c r="Y37" s="54">
        <f>Q34*R37*T37*V37</f>
        <v>2893.6704600000003</v>
      </c>
      <c r="Z37" s="54"/>
      <c r="AA37" s="25"/>
      <c r="AB37" s="25"/>
      <c r="AC37" s="25"/>
    </row>
    <row r="38" spans="1:29" ht="11.25" customHeight="1">
      <c r="A38" s="25"/>
      <c r="B38" s="25"/>
      <c r="C38" s="25"/>
      <c r="D38" s="25"/>
      <c r="E38" s="25"/>
      <c r="F38" s="25"/>
      <c r="G38" s="25"/>
      <c r="H38" s="51" t="s">
        <v>35</v>
      </c>
      <c r="I38" s="51"/>
      <c r="J38" s="51"/>
      <c r="K38" s="51"/>
      <c r="L38" s="51"/>
      <c r="M38" s="51"/>
      <c r="N38" s="51" t="s">
        <v>0</v>
      </c>
      <c r="O38" s="51"/>
      <c r="P38" s="51"/>
      <c r="Q38" s="51"/>
      <c r="R38" s="54">
        <v>3.38</v>
      </c>
      <c r="S38" s="55"/>
      <c r="T38" s="54">
        <v>1</v>
      </c>
      <c r="U38" s="55"/>
      <c r="V38" s="54">
        <v>7.43</v>
      </c>
      <c r="W38" s="55"/>
      <c r="X38" s="55"/>
      <c r="Y38" s="54">
        <f>Q34*R38*T38*V38</f>
        <v>728.28859999999997</v>
      </c>
      <c r="Z38" s="55"/>
      <c r="AA38" s="25"/>
      <c r="AB38" s="25"/>
      <c r="AC38" s="25"/>
    </row>
    <row r="39" spans="1:29">
      <c r="A39" s="25"/>
      <c r="B39" s="25"/>
      <c r="C39" s="25"/>
      <c r="D39" s="25"/>
      <c r="E39" s="25"/>
      <c r="F39" s="25"/>
      <c r="G39" s="25"/>
      <c r="H39" s="51" t="s">
        <v>36</v>
      </c>
      <c r="I39" s="51"/>
      <c r="J39" s="51"/>
      <c r="K39" s="51"/>
      <c r="L39" s="51"/>
      <c r="M39" s="51"/>
      <c r="N39" s="51" t="s">
        <v>39</v>
      </c>
      <c r="O39" s="51"/>
      <c r="P39" s="51"/>
      <c r="Q39" s="23">
        <v>81</v>
      </c>
      <c r="R39" s="51" t="s">
        <v>0</v>
      </c>
      <c r="S39" s="51"/>
      <c r="T39" s="55" t="s">
        <v>0</v>
      </c>
      <c r="U39" s="55"/>
      <c r="V39" s="51" t="s">
        <v>0</v>
      </c>
      <c r="W39" s="51"/>
      <c r="X39" s="51"/>
      <c r="Y39" s="54">
        <f>(Y35+Y37)*Q39%</f>
        <v>19781.992039950008</v>
      </c>
      <c r="Z39" s="55"/>
      <c r="AA39" s="51" t="s">
        <v>0</v>
      </c>
      <c r="AB39" s="51"/>
      <c r="AC39" s="51"/>
    </row>
    <row r="40" spans="1:29">
      <c r="A40" s="25"/>
      <c r="B40" s="25"/>
      <c r="C40" s="25"/>
      <c r="D40" s="25"/>
      <c r="E40" s="25"/>
      <c r="F40" s="25"/>
      <c r="G40" s="25"/>
      <c r="H40" s="51" t="s">
        <v>37</v>
      </c>
      <c r="I40" s="51"/>
      <c r="J40" s="51"/>
      <c r="K40" s="51"/>
      <c r="L40" s="51"/>
      <c r="M40" s="51"/>
      <c r="N40" s="51" t="s">
        <v>39</v>
      </c>
      <c r="O40" s="51"/>
      <c r="P40" s="51"/>
      <c r="Q40" s="23">
        <v>52</v>
      </c>
      <c r="R40" s="51" t="s">
        <v>0</v>
      </c>
      <c r="S40" s="51"/>
      <c r="T40" s="55" t="s">
        <v>0</v>
      </c>
      <c r="U40" s="55"/>
      <c r="V40" s="51" t="s">
        <v>0</v>
      </c>
      <c r="W40" s="51"/>
      <c r="X40" s="51"/>
      <c r="Y40" s="54">
        <f>(Y35+Y37)*Q40%</f>
        <v>12699.550445400004</v>
      </c>
      <c r="Z40" s="55"/>
      <c r="AA40" s="51" t="s">
        <v>0</v>
      </c>
      <c r="AB40" s="51"/>
      <c r="AC40" s="51"/>
    </row>
    <row r="41" spans="1:29" ht="11.25" customHeight="1">
      <c r="A41" s="25"/>
      <c r="B41" s="25"/>
      <c r="C41" s="25"/>
      <c r="D41" s="25"/>
      <c r="E41" s="25"/>
      <c r="F41" s="25"/>
      <c r="G41" s="25"/>
      <c r="H41" s="59" t="s">
        <v>38</v>
      </c>
      <c r="I41" s="59"/>
      <c r="J41" s="59"/>
      <c r="K41" s="59"/>
      <c r="L41" s="59"/>
      <c r="M41" s="59"/>
      <c r="N41" s="59" t="s">
        <v>40</v>
      </c>
      <c r="O41" s="59"/>
      <c r="P41" s="59"/>
      <c r="Q41" s="18">
        <v>2.37</v>
      </c>
      <c r="R41" s="51" t="s">
        <v>0</v>
      </c>
      <c r="S41" s="51"/>
      <c r="T41" s="60">
        <v>1.35</v>
      </c>
      <c r="U41" s="61"/>
      <c r="V41" s="51" t="s">
        <v>0</v>
      </c>
      <c r="W41" s="51"/>
      <c r="X41" s="51"/>
      <c r="Y41" s="51" t="s">
        <v>0</v>
      </c>
      <c r="Z41" s="51"/>
      <c r="AA41" s="60">
        <f>Q34*Q41*T41</f>
        <v>92.785500000000013</v>
      </c>
      <c r="AB41" s="61"/>
      <c r="AC41" s="61"/>
    </row>
    <row r="42" spans="1:29" s="25" customFormat="1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25" customFormat="1" ht="11.25" customHeight="1">
      <c r="Z43" s="24"/>
    </row>
    <row r="44" spans="1:29" s="25" customFormat="1" ht="11.25" customHeight="1">
      <c r="H44" s="50" t="s">
        <v>41</v>
      </c>
      <c r="I44" s="50"/>
      <c r="J44" s="50"/>
      <c r="K44" s="50"/>
      <c r="L44" s="50"/>
      <c r="M44" s="50"/>
      <c r="N44" s="50" t="s">
        <v>0</v>
      </c>
      <c r="O44" s="50"/>
      <c r="P44" s="50"/>
      <c r="Q44" s="22" t="s">
        <v>0</v>
      </c>
      <c r="R44" s="51" t="s">
        <v>0</v>
      </c>
      <c r="S44" s="51"/>
      <c r="T44" s="51"/>
      <c r="U44" s="51"/>
      <c r="V44" s="51"/>
      <c r="W44" s="51"/>
      <c r="X44" s="51"/>
      <c r="Y44" s="52">
        <f>Y35+Y36+Y38+Y39+Y40</f>
        <v>65812.428150350024</v>
      </c>
      <c r="Z44" s="53"/>
      <c r="AA44" s="54"/>
      <c r="AB44" s="55"/>
      <c r="AC44" s="55"/>
    </row>
    <row r="45" spans="1:29" ht="11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43.5" customHeight="1">
      <c r="A46" s="51">
        <v>3</v>
      </c>
      <c r="B46" s="51"/>
      <c r="C46" s="72" t="s">
        <v>68</v>
      </c>
      <c r="D46" s="51"/>
      <c r="E46" s="51"/>
      <c r="F46" s="51"/>
      <c r="G46" s="51"/>
      <c r="H46" s="72" t="s">
        <v>69</v>
      </c>
      <c r="I46" s="51"/>
      <c r="J46" s="51"/>
      <c r="K46" s="51"/>
      <c r="L46" s="51"/>
      <c r="M46" s="51"/>
      <c r="N46" s="72" t="s">
        <v>70</v>
      </c>
      <c r="O46" s="51"/>
      <c r="P46" s="51"/>
      <c r="Q46" s="17">
        <v>0.9</v>
      </c>
      <c r="R46" s="51" t="s">
        <v>0</v>
      </c>
      <c r="S46" s="51"/>
      <c r="T46" s="51" t="s">
        <v>0</v>
      </c>
      <c r="U46" s="51"/>
      <c r="V46" s="72" t="s">
        <v>68</v>
      </c>
      <c r="W46" s="51"/>
      <c r="X46" s="51"/>
      <c r="Y46" s="51" t="s">
        <v>0</v>
      </c>
      <c r="Z46" s="51"/>
      <c r="AA46" s="25"/>
      <c r="AB46" s="25"/>
      <c r="AC46" s="25"/>
    </row>
    <row r="47" spans="1:29" ht="11.25" customHeight="1">
      <c r="A47" s="25"/>
      <c r="B47" s="25"/>
      <c r="C47" s="25"/>
      <c r="D47" s="25"/>
      <c r="E47" s="25"/>
      <c r="F47" s="25"/>
      <c r="G47" s="25"/>
      <c r="H47" s="51" t="s">
        <v>32</v>
      </c>
      <c r="I47" s="51"/>
      <c r="J47" s="51"/>
      <c r="K47" s="51"/>
      <c r="L47" s="51"/>
      <c r="M47" s="51"/>
      <c r="N47" s="51" t="s">
        <v>0</v>
      </c>
      <c r="O47" s="51"/>
      <c r="P47" s="51"/>
      <c r="Q47" s="51"/>
      <c r="R47" s="54">
        <v>282.75</v>
      </c>
      <c r="S47" s="55"/>
      <c r="T47" s="54">
        <v>1.35</v>
      </c>
      <c r="U47" s="55"/>
      <c r="V47" s="54">
        <v>23.39</v>
      </c>
      <c r="W47" s="55"/>
      <c r="X47" s="55"/>
      <c r="Y47" s="54">
        <f>Q46*R47*T47*V47</f>
        <v>8035.4298374999998</v>
      </c>
      <c r="Z47" s="55"/>
      <c r="AA47" s="25"/>
      <c r="AB47" s="25"/>
      <c r="AC47" s="25"/>
    </row>
    <row r="48" spans="1:29" ht="11.25" customHeight="1">
      <c r="A48" s="25"/>
      <c r="B48" s="25"/>
      <c r="C48" s="25"/>
      <c r="D48" s="25"/>
      <c r="E48" s="25"/>
      <c r="F48" s="25"/>
      <c r="G48" s="25"/>
      <c r="H48" s="51" t="s">
        <v>33</v>
      </c>
      <c r="I48" s="51"/>
      <c r="J48" s="51"/>
      <c r="K48" s="51"/>
      <c r="L48" s="51"/>
      <c r="M48" s="51"/>
      <c r="N48" s="51" t="s">
        <v>0</v>
      </c>
      <c r="O48" s="51"/>
      <c r="P48" s="51"/>
      <c r="Q48" s="51"/>
      <c r="R48" s="54">
        <v>298.49</v>
      </c>
      <c r="S48" s="55"/>
      <c r="T48" s="54">
        <v>1.35</v>
      </c>
      <c r="U48" s="55"/>
      <c r="V48" s="54">
        <v>10.19</v>
      </c>
      <c r="W48" s="55"/>
      <c r="X48" s="55"/>
      <c r="Y48" s="54">
        <f>Q46*R48*T48*V48</f>
        <v>3695.5599165000003</v>
      </c>
      <c r="Z48" s="55"/>
      <c r="AA48" s="25"/>
      <c r="AB48" s="25"/>
      <c r="AC48" s="25"/>
    </row>
    <row r="49" spans="1:29" ht="11.25" customHeight="1">
      <c r="A49" s="25"/>
      <c r="B49" s="25"/>
      <c r="C49" s="25"/>
      <c r="D49" s="25"/>
      <c r="E49" s="25"/>
      <c r="F49" s="25"/>
      <c r="G49" s="25"/>
      <c r="H49" s="51" t="s">
        <v>34</v>
      </c>
      <c r="I49" s="51"/>
      <c r="J49" s="51"/>
      <c r="K49" s="51"/>
      <c r="L49" s="51"/>
      <c r="M49" s="51"/>
      <c r="N49" s="51" t="s">
        <v>0</v>
      </c>
      <c r="O49" s="51"/>
      <c r="P49" s="51"/>
      <c r="Q49" s="51"/>
      <c r="R49" s="54">
        <v>82.62</v>
      </c>
      <c r="S49" s="55"/>
      <c r="T49" s="54">
        <v>1.35</v>
      </c>
      <c r="U49" s="55"/>
      <c r="V49" s="54">
        <v>23.39</v>
      </c>
      <c r="W49" s="55"/>
      <c r="X49" s="55"/>
      <c r="Y49" s="54">
        <f>Q46*R49*T49*V49</f>
        <v>2347.9653870000002</v>
      </c>
      <c r="Z49" s="54"/>
      <c r="AA49" s="25"/>
      <c r="AB49" s="25"/>
      <c r="AC49" s="25"/>
    </row>
    <row r="50" spans="1:29" ht="11.25" customHeight="1">
      <c r="A50" s="25"/>
      <c r="B50" s="25"/>
      <c r="C50" s="25"/>
      <c r="D50" s="25"/>
      <c r="E50" s="25"/>
      <c r="F50" s="25"/>
      <c r="G50" s="25"/>
      <c r="H50" s="51" t="s">
        <v>35</v>
      </c>
      <c r="I50" s="51"/>
      <c r="J50" s="51"/>
      <c r="K50" s="51"/>
      <c r="L50" s="51"/>
      <c r="M50" s="51"/>
      <c r="N50" s="51" t="s">
        <v>0</v>
      </c>
      <c r="O50" s="51"/>
      <c r="P50" s="51"/>
      <c r="Q50" s="51"/>
      <c r="R50" s="54">
        <v>214.24</v>
      </c>
      <c r="S50" s="55"/>
      <c r="T50" s="54">
        <v>1</v>
      </c>
      <c r="U50" s="55"/>
      <c r="V50" s="54">
        <v>3.55</v>
      </c>
      <c r="W50" s="55"/>
      <c r="X50" s="55"/>
      <c r="Y50" s="54">
        <f>Q46*R50*T50*V50</f>
        <v>684.49680000000001</v>
      </c>
      <c r="Z50" s="55"/>
      <c r="AA50" s="25"/>
      <c r="AB50" s="25"/>
      <c r="AC50" s="25"/>
    </row>
    <row r="51" spans="1:29" ht="11.25" customHeight="1">
      <c r="A51" s="25"/>
      <c r="B51" s="25"/>
      <c r="C51" s="25"/>
      <c r="D51" s="25"/>
      <c r="E51" s="25"/>
      <c r="F51" s="25"/>
      <c r="G51" s="25"/>
      <c r="H51" s="51" t="s">
        <v>36</v>
      </c>
      <c r="I51" s="51"/>
      <c r="J51" s="51"/>
      <c r="K51" s="51"/>
      <c r="L51" s="51"/>
      <c r="M51" s="51"/>
      <c r="N51" s="51" t="s">
        <v>39</v>
      </c>
      <c r="O51" s="51"/>
      <c r="P51" s="51"/>
      <c r="Q51" s="23">
        <v>81</v>
      </c>
      <c r="R51" s="51" t="s">
        <v>0</v>
      </c>
      <c r="S51" s="51"/>
      <c r="T51" s="55" t="s">
        <v>0</v>
      </c>
      <c r="U51" s="55"/>
      <c r="V51" s="51" t="s">
        <v>0</v>
      </c>
      <c r="W51" s="51"/>
      <c r="X51" s="51"/>
      <c r="Y51" s="54">
        <f>(Y47+Y49)*Q51%</f>
        <v>8410.5501318450006</v>
      </c>
      <c r="Z51" s="55"/>
      <c r="AA51" s="51" t="s">
        <v>0</v>
      </c>
      <c r="AB51" s="51"/>
      <c r="AC51" s="51"/>
    </row>
    <row r="52" spans="1:29" ht="11.25" customHeight="1">
      <c r="A52" s="25"/>
      <c r="B52" s="25"/>
      <c r="C52" s="25"/>
      <c r="D52" s="25"/>
      <c r="E52" s="25"/>
      <c r="F52" s="25"/>
      <c r="G52" s="25"/>
      <c r="H52" s="51" t="s">
        <v>37</v>
      </c>
      <c r="I52" s="51"/>
      <c r="J52" s="51"/>
      <c r="K52" s="51"/>
      <c r="L52" s="51"/>
      <c r="M52" s="51"/>
      <c r="N52" s="51" t="s">
        <v>39</v>
      </c>
      <c r="O52" s="51"/>
      <c r="P52" s="51"/>
      <c r="Q52" s="23">
        <v>52</v>
      </c>
      <c r="R52" s="51" t="s">
        <v>0</v>
      </c>
      <c r="S52" s="51"/>
      <c r="T52" s="55" t="s">
        <v>0</v>
      </c>
      <c r="U52" s="55"/>
      <c r="V52" s="51" t="s">
        <v>0</v>
      </c>
      <c r="W52" s="51"/>
      <c r="X52" s="51"/>
      <c r="Y52" s="54">
        <f>(Y47+Y49)*Q52%</f>
        <v>5399.3655167400002</v>
      </c>
      <c r="Z52" s="55"/>
      <c r="AA52" s="51" t="s">
        <v>0</v>
      </c>
      <c r="AB52" s="51"/>
      <c r="AC52" s="51"/>
    </row>
    <row r="53" spans="1:29" ht="11.25" customHeight="1">
      <c r="A53" s="25"/>
      <c r="B53" s="25"/>
      <c r="C53" s="25"/>
      <c r="D53" s="25"/>
      <c r="E53" s="25"/>
      <c r="F53" s="25"/>
      <c r="G53" s="25"/>
      <c r="H53" s="59" t="s">
        <v>38</v>
      </c>
      <c r="I53" s="59"/>
      <c r="J53" s="59"/>
      <c r="K53" s="59"/>
      <c r="L53" s="59"/>
      <c r="M53" s="59"/>
      <c r="N53" s="59" t="s">
        <v>40</v>
      </c>
      <c r="O53" s="59"/>
      <c r="P53" s="59"/>
      <c r="Q53" s="18">
        <v>30.08</v>
      </c>
      <c r="R53" s="51" t="s">
        <v>0</v>
      </c>
      <c r="S53" s="51"/>
      <c r="T53" s="60">
        <v>1.35</v>
      </c>
      <c r="U53" s="61"/>
      <c r="V53" s="51" t="s">
        <v>0</v>
      </c>
      <c r="W53" s="51"/>
      <c r="X53" s="51"/>
      <c r="Y53" s="51" t="s">
        <v>0</v>
      </c>
      <c r="Z53" s="51"/>
      <c r="AA53" s="60">
        <f>Q46*Q53*T53</f>
        <v>36.547200000000004</v>
      </c>
      <c r="AB53" s="61"/>
      <c r="AC53" s="61"/>
    </row>
    <row r="54" spans="1:29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1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4"/>
      <c r="AA55" s="25"/>
      <c r="AB55" s="25"/>
      <c r="AC55" s="25"/>
    </row>
    <row r="56" spans="1:29" ht="11.25" customHeight="1">
      <c r="A56" s="25"/>
      <c r="B56" s="25"/>
      <c r="C56" s="25"/>
      <c r="D56" s="25"/>
      <c r="E56" s="25"/>
      <c r="F56" s="25"/>
      <c r="G56" s="25"/>
      <c r="H56" s="50" t="s">
        <v>41</v>
      </c>
      <c r="I56" s="50"/>
      <c r="J56" s="50"/>
      <c r="K56" s="50"/>
      <c r="L56" s="50"/>
      <c r="M56" s="50"/>
      <c r="N56" s="50" t="s">
        <v>0</v>
      </c>
      <c r="O56" s="50"/>
      <c r="P56" s="50"/>
      <c r="Q56" s="22" t="s">
        <v>0</v>
      </c>
      <c r="R56" s="51" t="s">
        <v>0</v>
      </c>
      <c r="S56" s="51"/>
      <c r="T56" s="51"/>
      <c r="U56" s="51"/>
      <c r="V56" s="51"/>
      <c r="W56" s="51"/>
      <c r="X56" s="51"/>
      <c r="Y56" s="52">
        <f>Y47+Y48+Y50+Y51+Y52</f>
        <v>26225.402202584999</v>
      </c>
      <c r="Z56" s="53"/>
      <c r="AA56" s="54"/>
      <c r="AB56" s="55"/>
      <c r="AC56" s="55"/>
    </row>
    <row r="57" spans="1:29" s="25" customFormat="1" ht="11.25" customHeight="1"/>
    <row r="58" spans="1:29" s="25" customFormat="1" ht="24" customHeight="1">
      <c r="A58" s="51">
        <v>4</v>
      </c>
      <c r="B58" s="51"/>
      <c r="C58" s="72" t="s">
        <v>77</v>
      </c>
      <c r="D58" s="51"/>
      <c r="E58" s="51"/>
      <c r="F58" s="51"/>
      <c r="G58" s="51"/>
      <c r="H58" s="72" t="s">
        <v>78</v>
      </c>
      <c r="I58" s="51"/>
      <c r="J58" s="51"/>
      <c r="K58" s="51"/>
      <c r="L58" s="51"/>
      <c r="M58" s="51"/>
      <c r="N58" s="72" t="s">
        <v>70</v>
      </c>
      <c r="O58" s="51"/>
      <c r="P58" s="51"/>
      <c r="Q58" s="17">
        <v>0.75</v>
      </c>
      <c r="R58" s="51" t="s">
        <v>0</v>
      </c>
      <c r="S58" s="51"/>
      <c r="T58" s="51" t="s">
        <v>0</v>
      </c>
      <c r="U58" s="51"/>
      <c r="V58" s="72" t="s">
        <v>77</v>
      </c>
      <c r="W58" s="51"/>
      <c r="X58" s="51"/>
      <c r="Y58" s="51" t="s">
        <v>0</v>
      </c>
      <c r="Z58" s="51"/>
    </row>
    <row r="59" spans="1:29" s="25" customFormat="1" ht="11.25" customHeight="1">
      <c r="H59" s="51" t="s">
        <v>32</v>
      </c>
      <c r="I59" s="51"/>
      <c r="J59" s="51"/>
      <c r="K59" s="51"/>
      <c r="L59" s="51"/>
      <c r="M59" s="51"/>
      <c r="N59" s="51" t="s">
        <v>0</v>
      </c>
      <c r="O59" s="51"/>
      <c r="P59" s="51"/>
      <c r="Q59" s="51"/>
      <c r="R59" s="54">
        <v>80.459999999999994</v>
      </c>
      <c r="S59" s="55"/>
      <c r="T59" s="54">
        <v>1.35</v>
      </c>
      <c r="U59" s="55"/>
      <c r="V59" s="54">
        <v>23.39</v>
      </c>
      <c r="W59" s="55"/>
      <c r="X59" s="55"/>
      <c r="Y59" s="54">
        <f>Q58*R59*T59*V59</f>
        <v>1905.4838925000001</v>
      </c>
      <c r="Z59" s="55"/>
    </row>
    <row r="60" spans="1:29" s="25" customFormat="1" ht="11.25" customHeight="1">
      <c r="H60" s="51" t="s">
        <v>33</v>
      </c>
      <c r="I60" s="51"/>
      <c r="J60" s="51"/>
      <c r="K60" s="51"/>
      <c r="L60" s="51"/>
      <c r="M60" s="51"/>
      <c r="N60" s="51" t="s">
        <v>0</v>
      </c>
      <c r="O60" s="51"/>
      <c r="P60" s="51"/>
      <c r="Q60" s="51"/>
      <c r="R60" s="54">
        <v>105.96</v>
      </c>
      <c r="S60" s="55"/>
      <c r="T60" s="54">
        <v>1.35</v>
      </c>
      <c r="U60" s="55"/>
      <c r="V60" s="54">
        <v>9.5</v>
      </c>
      <c r="W60" s="55"/>
      <c r="X60" s="55"/>
      <c r="Y60" s="54">
        <f>Q58*R60*T60*V60</f>
        <v>1019.20275</v>
      </c>
      <c r="Z60" s="55"/>
    </row>
    <row r="61" spans="1:29" s="25" customFormat="1" ht="11.25" customHeight="1">
      <c r="H61" s="51" t="s">
        <v>34</v>
      </c>
      <c r="I61" s="51"/>
      <c r="J61" s="51"/>
      <c r="K61" s="51"/>
      <c r="L61" s="51"/>
      <c r="M61" s="51"/>
      <c r="N61" s="51" t="s">
        <v>0</v>
      </c>
      <c r="O61" s="51"/>
      <c r="P61" s="51"/>
      <c r="Q61" s="51"/>
      <c r="R61" s="54">
        <v>22.18</v>
      </c>
      <c r="S61" s="55"/>
      <c r="T61" s="54">
        <v>1.35</v>
      </c>
      <c r="U61" s="55"/>
      <c r="V61" s="54">
        <v>23.39</v>
      </c>
      <c r="W61" s="55"/>
      <c r="X61" s="55"/>
      <c r="Y61" s="54">
        <f>Q58*R61*T61*V61</f>
        <v>525.27507749999995</v>
      </c>
      <c r="Z61" s="54"/>
    </row>
    <row r="62" spans="1:29" s="25" customFormat="1" ht="11.25" customHeight="1">
      <c r="H62" s="51" t="s">
        <v>35</v>
      </c>
      <c r="I62" s="51"/>
      <c r="J62" s="51"/>
      <c r="K62" s="51"/>
      <c r="L62" s="51"/>
      <c r="M62" s="51"/>
      <c r="N62" s="51" t="s">
        <v>0</v>
      </c>
      <c r="O62" s="51"/>
      <c r="P62" s="51"/>
      <c r="Q62" s="51"/>
      <c r="R62" s="54">
        <v>431.15</v>
      </c>
      <c r="S62" s="55"/>
      <c r="T62" s="54">
        <v>1</v>
      </c>
      <c r="U62" s="55"/>
      <c r="V62" s="54">
        <v>2.84</v>
      </c>
      <c r="W62" s="55"/>
      <c r="X62" s="55"/>
      <c r="Y62" s="54">
        <f>Q58*R62*T62*V62</f>
        <v>918.34949999999981</v>
      </c>
      <c r="Z62" s="55"/>
    </row>
    <row r="63" spans="1:29" s="25" customFormat="1" ht="11.25" customHeight="1">
      <c r="H63" s="51" t="s">
        <v>36</v>
      </c>
      <c r="I63" s="51"/>
      <c r="J63" s="51"/>
      <c r="K63" s="51"/>
      <c r="L63" s="51"/>
      <c r="M63" s="51"/>
      <c r="N63" s="51" t="s">
        <v>39</v>
      </c>
      <c r="O63" s="51"/>
      <c r="P63" s="51"/>
      <c r="Q63" s="23">
        <v>81</v>
      </c>
      <c r="R63" s="51" t="s">
        <v>0</v>
      </c>
      <c r="S63" s="51"/>
      <c r="T63" s="55" t="s">
        <v>0</v>
      </c>
      <c r="U63" s="55"/>
      <c r="V63" s="51" t="s">
        <v>0</v>
      </c>
      <c r="W63" s="51"/>
      <c r="X63" s="51"/>
      <c r="Y63" s="54">
        <f>(Y59+Y61)*Q63%</f>
        <v>1968.9147657000001</v>
      </c>
      <c r="Z63" s="55"/>
      <c r="AA63" s="51" t="s">
        <v>0</v>
      </c>
      <c r="AB63" s="51"/>
      <c r="AC63" s="51"/>
    </row>
    <row r="64" spans="1:29" s="25" customFormat="1" ht="11.25" customHeight="1">
      <c r="H64" s="51" t="s">
        <v>37</v>
      </c>
      <c r="I64" s="51"/>
      <c r="J64" s="51"/>
      <c r="K64" s="51"/>
      <c r="L64" s="51"/>
      <c r="M64" s="51"/>
      <c r="N64" s="51" t="s">
        <v>39</v>
      </c>
      <c r="O64" s="51"/>
      <c r="P64" s="51"/>
      <c r="Q64" s="23">
        <v>52</v>
      </c>
      <c r="R64" s="51" t="s">
        <v>0</v>
      </c>
      <c r="S64" s="51"/>
      <c r="T64" s="55" t="s">
        <v>0</v>
      </c>
      <c r="U64" s="55"/>
      <c r="V64" s="51" t="s">
        <v>0</v>
      </c>
      <c r="W64" s="51"/>
      <c r="X64" s="51"/>
      <c r="Y64" s="54">
        <f>(Y59+Y61)*Q64%</f>
        <v>1263.9946643999999</v>
      </c>
      <c r="Z64" s="55"/>
      <c r="AA64" s="51" t="s">
        <v>0</v>
      </c>
      <c r="AB64" s="51"/>
      <c r="AC64" s="51"/>
    </row>
    <row r="65" spans="1:29" s="25" customFormat="1" ht="11.25" customHeight="1">
      <c r="H65" s="59" t="s">
        <v>38</v>
      </c>
      <c r="I65" s="59"/>
      <c r="J65" s="59"/>
      <c r="K65" s="59"/>
      <c r="L65" s="59"/>
      <c r="M65" s="59"/>
      <c r="N65" s="59" t="s">
        <v>40</v>
      </c>
      <c r="O65" s="59"/>
      <c r="P65" s="59"/>
      <c r="Q65" s="18">
        <v>8.56</v>
      </c>
      <c r="R65" s="51" t="s">
        <v>0</v>
      </c>
      <c r="S65" s="51"/>
      <c r="T65" s="60">
        <v>1.35</v>
      </c>
      <c r="U65" s="61"/>
      <c r="V65" s="51" t="s">
        <v>0</v>
      </c>
      <c r="W65" s="51"/>
      <c r="X65" s="51"/>
      <c r="Y65" s="51" t="s">
        <v>0</v>
      </c>
      <c r="Z65" s="51"/>
      <c r="AA65" s="60">
        <f>Q58*Q65*T65</f>
        <v>8.6669999999999998</v>
      </c>
      <c r="AB65" s="61"/>
      <c r="AC65" s="61"/>
    </row>
    <row r="66" spans="1:29" s="25" customFormat="1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25" customFormat="1" ht="11.25" customHeight="1">
      <c r="Z67" s="24"/>
    </row>
    <row r="68" spans="1:29" s="25" customFormat="1" ht="11.25" customHeight="1">
      <c r="H68" s="50" t="s">
        <v>41</v>
      </c>
      <c r="I68" s="50"/>
      <c r="J68" s="50"/>
      <c r="K68" s="50"/>
      <c r="L68" s="50"/>
      <c r="M68" s="50"/>
      <c r="N68" s="50" t="s">
        <v>0</v>
      </c>
      <c r="O68" s="50"/>
      <c r="P68" s="50"/>
      <c r="Q68" s="22" t="s">
        <v>0</v>
      </c>
      <c r="R68" s="51" t="s">
        <v>0</v>
      </c>
      <c r="S68" s="51"/>
      <c r="T68" s="51"/>
      <c r="U68" s="51"/>
      <c r="V68" s="51"/>
      <c r="W68" s="51"/>
      <c r="X68" s="51"/>
      <c r="Y68" s="52">
        <f>Y59+Y60+Y62+Y63+Y64</f>
        <v>7075.9455726000006</v>
      </c>
      <c r="Z68" s="53"/>
      <c r="AA68" s="54"/>
      <c r="AB68" s="55"/>
      <c r="AC68" s="55"/>
    </row>
    <row r="69" spans="1:29" s="25" customFormat="1" ht="11.25" customHeight="1"/>
    <row r="70" spans="1:29" s="25" customFormat="1" ht="37.5" customHeight="1">
      <c r="A70" s="51">
        <v>5</v>
      </c>
      <c r="B70" s="51"/>
      <c r="C70" s="72" t="s">
        <v>77</v>
      </c>
      <c r="D70" s="51"/>
      <c r="E70" s="51"/>
      <c r="F70" s="51"/>
      <c r="G70" s="51"/>
      <c r="H70" s="72" t="s">
        <v>83</v>
      </c>
      <c r="I70" s="51"/>
      <c r="J70" s="51"/>
      <c r="K70" s="51"/>
      <c r="L70" s="51"/>
      <c r="M70" s="51"/>
      <c r="N70" s="72" t="s">
        <v>70</v>
      </c>
      <c r="O70" s="51"/>
      <c r="P70" s="51"/>
      <c r="Q70" s="17">
        <v>1.1100000000000001</v>
      </c>
      <c r="R70" s="51" t="s">
        <v>0</v>
      </c>
      <c r="S70" s="51"/>
      <c r="T70" s="51" t="s">
        <v>0</v>
      </c>
      <c r="U70" s="51"/>
      <c r="V70" s="72" t="s">
        <v>77</v>
      </c>
      <c r="W70" s="51"/>
      <c r="X70" s="51"/>
      <c r="Y70" s="51" t="s">
        <v>0</v>
      </c>
      <c r="Z70" s="51"/>
    </row>
    <row r="71" spans="1:29" s="25" customFormat="1" ht="11.25" customHeight="1">
      <c r="H71" s="51" t="s">
        <v>32</v>
      </c>
      <c r="I71" s="51"/>
      <c r="J71" s="51"/>
      <c r="K71" s="51"/>
      <c r="L71" s="51"/>
      <c r="M71" s="51"/>
      <c r="N71" s="51" t="s">
        <v>0</v>
      </c>
      <c r="O71" s="51"/>
      <c r="P71" s="51"/>
      <c r="Q71" s="51"/>
      <c r="R71" s="54">
        <v>80.459999999999994</v>
      </c>
      <c r="S71" s="55"/>
      <c r="T71" s="54">
        <v>1.35</v>
      </c>
      <c r="U71" s="55"/>
      <c r="V71" s="54">
        <v>23.39</v>
      </c>
      <c r="W71" s="55"/>
      <c r="X71" s="55"/>
      <c r="Y71" s="54">
        <f>Q70*R71*T71*V71</f>
        <v>2820.1161609000005</v>
      </c>
      <c r="Z71" s="55"/>
    </row>
    <row r="72" spans="1:29" s="25" customFormat="1" ht="11.25" customHeight="1">
      <c r="H72" s="51" t="s">
        <v>33</v>
      </c>
      <c r="I72" s="51"/>
      <c r="J72" s="51"/>
      <c r="K72" s="51"/>
      <c r="L72" s="51"/>
      <c r="M72" s="51"/>
      <c r="N72" s="51" t="s">
        <v>0</v>
      </c>
      <c r="O72" s="51"/>
      <c r="P72" s="51"/>
      <c r="Q72" s="51"/>
      <c r="R72" s="54">
        <v>105.96</v>
      </c>
      <c r="S72" s="55"/>
      <c r="T72" s="54">
        <v>1.35</v>
      </c>
      <c r="U72" s="55"/>
      <c r="V72" s="54">
        <v>9.5</v>
      </c>
      <c r="W72" s="55"/>
      <c r="X72" s="55"/>
      <c r="Y72" s="54">
        <f>Q70*R72*T72*V72</f>
        <v>1508.4200700000001</v>
      </c>
      <c r="Z72" s="55"/>
    </row>
    <row r="73" spans="1:29" s="25" customFormat="1" ht="11.25" customHeight="1">
      <c r="H73" s="51" t="s">
        <v>34</v>
      </c>
      <c r="I73" s="51"/>
      <c r="J73" s="51"/>
      <c r="K73" s="51"/>
      <c r="L73" s="51"/>
      <c r="M73" s="51"/>
      <c r="N73" s="51" t="s">
        <v>0</v>
      </c>
      <c r="O73" s="51"/>
      <c r="P73" s="51"/>
      <c r="Q73" s="51"/>
      <c r="R73" s="54">
        <v>22.18</v>
      </c>
      <c r="S73" s="55"/>
      <c r="T73" s="54">
        <v>1.35</v>
      </c>
      <c r="U73" s="55"/>
      <c r="V73" s="54">
        <v>23.39</v>
      </c>
      <c r="W73" s="55"/>
      <c r="X73" s="55"/>
      <c r="Y73" s="54">
        <f>Q70*R73*T73*V73</f>
        <v>777.40711470000008</v>
      </c>
      <c r="Z73" s="54"/>
    </row>
    <row r="74" spans="1:29" s="25" customFormat="1" ht="11.25" customHeight="1">
      <c r="H74" s="51" t="s">
        <v>35</v>
      </c>
      <c r="I74" s="51"/>
      <c r="J74" s="51"/>
      <c r="K74" s="51"/>
      <c r="L74" s="51"/>
      <c r="M74" s="51"/>
      <c r="N74" s="51" t="s">
        <v>0</v>
      </c>
      <c r="O74" s="51"/>
      <c r="P74" s="51"/>
      <c r="Q74" s="51"/>
      <c r="R74" s="54">
        <v>431.15</v>
      </c>
      <c r="S74" s="55"/>
      <c r="T74" s="54">
        <v>1</v>
      </c>
      <c r="U74" s="55"/>
      <c r="V74" s="54">
        <v>2.84</v>
      </c>
      <c r="W74" s="55"/>
      <c r="X74" s="55"/>
      <c r="Y74" s="54">
        <f>Q70*R74*T74*V74</f>
        <v>1359.15726</v>
      </c>
      <c r="Z74" s="55"/>
    </row>
    <row r="75" spans="1:29" s="25" customFormat="1" ht="11.25" customHeight="1">
      <c r="H75" s="51" t="s">
        <v>36</v>
      </c>
      <c r="I75" s="51"/>
      <c r="J75" s="51"/>
      <c r="K75" s="51"/>
      <c r="L75" s="51"/>
      <c r="M75" s="51"/>
      <c r="N75" s="51" t="s">
        <v>39</v>
      </c>
      <c r="O75" s="51"/>
      <c r="P75" s="51"/>
      <c r="Q75" s="23">
        <v>81</v>
      </c>
      <c r="R75" s="51" t="s">
        <v>0</v>
      </c>
      <c r="S75" s="51"/>
      <c r="T75" s="55" t="s">
        <v>0</v>
      </c>
      <c r="U75" s="55"/>
      <c r="V75" s="51" t="s">
        <v>0</v>
      </c>
      <c r="W75" s="51"/>
      <c r="X75" s="51"/>
      <c r="Y75" s="54">
        <f>(Y71+Y73)*Q75%</f>
        <v>2913.9938532360006</v>
      </c>
      <c r="Z75" s="55"/>
      <c r="AA75" s="51" t="s">
        <v>0</v>
      </c>
      <c r="AB75" s="51"/>
      <c r="AC75" s="51"/>
    </row>
    <row r="76" spans="1:29" s="25" customFormat="1" ht="11.25" customHeight="1">
      <c r="H76" s="51" t="s">
        <v>37</v>
      </c>
      <c r="I76" s="51"/>
      <c r="J76" s="51"/>
      <c r="K76" s="51"/>
      <c r="L76" s="51"/>
      <c r="M76" s="51"/>
      <c r="N76" s="51" t="s">
        <v>39</v>
      </c>
      <c r="O76" s="51"/>
      <c r="P76" s="51"/>
      <c r="Q76" s="23">
        <v>52</v>
      </c>
      <c r="R76" s="51" t="s">
        <v>0</v>
      </c>
      <c r="S76" s="51"/>
      <c r="T76" s="55" t="s">
        <v>0</v>
      </c>
      <c r="U76" s="55"/>
      <c r="V76" s="51" t="s">
        <v>0</v>
      </c>
      <c r="W76" s="51"/>
      <c r="X76" s="51"/>
      <c r="Y76" s="54">
        <f>(Y71+Y73)*Q76%</f>
        <v>1870.7121033120004</v>
      </c>
      <c r="Z76" s="55"/>
      <c r="AA76" s="51" t="s">
        <v>0</v>
      </c>
      <c r="AB76" s="51"/>
      <c r="AC76" s="51"/>
    </row>
    <row r="77" spans="1:29" s="25" customFormat="1" ht="11.25" customHeight="1">
      <c r="H77" s="59" t="s">
        <v>38</v>
      </c>
      <c r="I77" s="59"/>
      <c r="J77" s="59"/>
      <c r="K77" s="59"/>
      <c r="L77" s="59"/>
      <c r="M77" s="59"/>
      <c r="N77" s="59" t="s">
        <v>40</v>
      </c>
      <c r="O77" s="59"/>
      <c r="P77" s="59"/>
      <c r="Q77" s="18">
        <v>8.56</v>
      </c>
      <c r="R77" s="51" t="s">
        <v>0</v>
      </c>
      <c r="S77" s="51"/>
      <c r="T77" s="60">
        <v>1.35</v>
      </c>
      <c r="U77" s="61"/>
      <c r="V77" s="51" t="s">
        <v>0</v>
      </c>
      <c r="W77" s="51"/>
      <c r="X77" s="51"/>
      <c r="Y77" s="51" t="s">
        <v>0</v>
      </c>
      <c r="Z77" s="51"/>
      <c r="AA77" s="60">
        <f>Q70*Q77*T77</f>
        <v>12.827160000000003</v>
      </c>
      <c r="AB77" s="61"/>
      <c r="AC77" s="61"/>
    </row>
    <row r="78" spans="1:29" s="25" customFormat="1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s="25" customFormat="1" ht="11.25" customHeight="1">
      <c r="Z79" s="24"/>
    </row>
    <row r="80" spans="1:29" s="25" customFormat="1" ht="11.25" customHeight="1">
      <c r="H80" s="50" t="s">
        <v>41</v>
      </c>
      <c r="I80" s="50"/>
      <c r="J80" s="50"/>
      <c r="K80" s="50"/>
      <c r="L80" s="50"/>
      <c r="M80" s="50"/>
      <c r="N80" s="50" t="s">
        <v>0</v>
      </c>
      <c r="O80" s="50"/>
      <c r="P80" s="50"/>
      <c r="Q80" s="22" t="s">
        <v>0</v>
      </c>
      <c r="R80" s="51" t="s">
        <v>0</v>
      </c>
      <c r="S80" s="51"/>
      <c r="T80" s="51"/>
      <c r="U80" s="51"/>
      <c r="V80" s="51"/>
      <c r="W80" s="51"/>
      <c r="X80" s="51"/>
      <c r="Y80" s="52">
        <f>Y71+Y72+Y74+Y75+Y76</f>
        <v>10472.399447448002</v>
      </c>
      <c r="Z80" s="53"/>
      <c r="AA80" s="54"/>
      <c r="AB80" s="55"/>
      <c r="AC80" s="55"/>
    </row>
    <row r="81" spans="1:29" ht="11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48" customHeight="1">
      <c r="A82" s="51">
        <v>6</v>
      </c>
      <c r="B82" s="51"/>
      <c r="C82" s="72" t="s">
        <v>71</v>
      </c>
      <c r="D82" s="51"/>
      <c r="E82" s="51"/>
      <c r="F82" s="51"/>
      <c r="G82" s="51"/>
      <c r="H82" s="72" t="s">
        <v>72</v>
      </c>
      <c r="I82" s="51"/>
      <c r="J82" s="51"/>
      <c r="K82" s="51"/>
      <c r="L82" s="51"/>
      <c r="M82" s="51"/>
      <c r="N82" s="72" t="s">
        <v>70</v>
      </c>
      <c r="O82" s="51"/>
      <c r="P82" s="51"/>
      <c r="Q82" s="17">
        <v>1.82</v>
      </c>
      <c r="R82" s="51" t="s">
        <v>0</v>
      </c>
      <c r="S82" s="51"/>
      <c r="T82" s="51" t="s">
        <v>0</v>
      </c>
      <c r="U82" s="51"/>
      <c r="V82" s="72" t="s">
        <v>71</v>
      </c>
      <c r="W82" s="51"/>
      <c r="X82" s="51"/>
      <c r="Y82" s="51" t="s">
        <v>0</v>
      </c>
      <c r="Z82" s="51"/>
      <c r="AA82" s="25"/>
      <c r="AB82" s="25"/>
      <c r="AC82" s="25"/>
    </row>
    <row r="83" spans="1:29" ht="11.25" customHeight="1">
      <c r="A83" s="25"/>
      <c r="B83" s="25"/>
      <c r="C83" s="25"/>
      <c r="D83" s="25"/>
      <c r="E83" s="25"/>
      <c r="F83" s="25"/>
      <c r="G83" s="25"/>
      <c r="H83" s="51" t="s">
        <v>32</v>
      </c>
      <c r="I83" s="51"/>
      <c r="J83" s="51"/>
      <c r="K83" s="51"/>
      <c r="L83" s="51"/>
      <c r="M83" s="51"/>
      <c r="N83" s="51" t="s">
        <v>0</v>
      </c>
      <c r="O83" s="51"/>
      <c r="P83" s="51"/>
      <c r="Q83" s="51"/>
      <c r="R83" s="54">
        <v>260.94</v>
      </c>
      <c r="S83" s="55"/>
      <c r="T83" s="54">
        <v>1.35</v>
      </c>
      <c r="U83" s="55"/>
      <c r="V83" s="54">
        <v>23.39</v>
      </c>
      <c r="W83" s="55"/>
      <c r="X83" s="55"/>
      <c r="Y83" s="54">
        <f>Q82*R83*T83*V83</f>
        <v>14996.020876200002</v>
      </c>
      <c r="Z83" s="55"/>
      <c r="AA83" s="25"/>
      <c r="AB83" s="25"/>
      <c r="AC83" s="25"/>
    </row>
    <row r="84" spans="1:29" ht="11.25" customHeight="1">
      <c r="A84" s="25"/>
      <c r="B84" s="25"/>
      <c r="C84" s="25"/>
      <c r="D84" s="25"/>
      <c r="E84" s="25"/>
      <c r="F84" s="25"/>
      <c r="G84" s="25"/>
      <c r="H84" s="51" t="s">
        <v>33</v>
      </c>
      <c r="I84" s="51"/>
      <c r="J84" s="51"/>
      <c r="K84" s="51"/>
      <c r="L84" s="51"/>
      <c r="M84" s="51"/>
      <c r="N84" s="51" t="s">
        <v>0</v>
      </c>
      <c r="O84" s="51"/>
      <c r="P84" s="51"/>
      <c r="Q84" s="51"/>
      <c r="R84" s="54">
        <v>163.30000000000001</v>
      </c>
      <c r="S84" s="55"/>
      <c r="T84" s="54">
        <v>1.35</v>
      </c>
      <c r="U84" s="55"/>
      <c r="V84" s="54">
        <v>7.09</v>
      </c>
      <c r="W84" s="55"/>
      <c r="X84" s="55"/>
      <c r="Y84" s="54">
        <f>Q82*R84*T84*V84</f>
        <v>2844.7072290000001</v>
      </c>
      <c r="Z84" s="55"/>
      <c r="AA84" s="25"/>
      <c r="AB84" s="25"/>
      <c r="AC84" s="25"/>
    </row>
    <row r="85" spans="1:29" ht="11.25" customHeight="1">
      <c r="A85" s="25"/>
      <c r="B85" s="25"/>
      <c r="C85" s="25"/>
      <c r="D85" s="25"/>
      <c r="E85" s="25"/>
      <c r="F85" s="25"/>
      <c r="G85" s="25"/>
      <c r="H85" s="51" t="s">
        <v>34</v>
      </c>
      <c r="I85" s="51"/>
      <c r="J85" s="51"/>
      <c r="K85" s="51"/>
      <c r="L85" s="51"/>
      <c r="M85" s="51"/>
      <c r="N85" s="51" t="s">
        <v>0</v>
      </c>
      <c r="O85" s="51"/>
      <c r="P85" s="51"/>
      <c r="Q85" s="51"/>
      <c r="R85" s="54">
        <v>2.4300000000000002</v>
      </c>
      <c r="S85" s="55"/>
      <c r="T85" s="54">
        <v>1.35</v>
      </c>
      <c r="U85" s="55"/>
      <c r="V85" s="54">
        <v>23.39</v>
      </c>
      <c r="W85" s="55"/>
      <c r="X85" s="55"/>
      <c r="Y85" s="54">
        <f>Q82*R85*T85*V85</f>
        <v>139.65022890000003</v>
      </c>
      <c r="Z85" s="54"/>
      <c r="AA85" s="25"/>
      <c r="AB85" s="25"/>
      <c r="AC85" s="25"/>
    </row>
    <row r="86" spans="1:29" ht="11.25" customHeight="1">
      <c r="A86" s="25"/>
      <c r="B86" s="25"/>
      <c r="C86" s="25"/>
      <c r="D86" s="25"/>
      <c r="E86" s="25"/>
      <c r="F86" s="25"/>
      <c r="G86" s="25"/>
      <c r="H86" s="51" t="s">
        <v>35</v>
      </c>
      <c r="I86" s="51"/>
      <c r="J86" s="51"/>
      <c r="K86" s="51"/>
      <c r="L86" s="51"/>
      <c r="M86" s="51"/>
      <c r="N86" s="51" t="s">
        <v>0</v>
      </c>
      <c r="O86" s="51"/>
      <c r="P86" s="51"/>
      <c r="Q86" s="51"/>
      <c r="R86" s="54">
        <v>613.74</v>
      </c>
      <c r="S86" s="55"/>
      <c r="T86" s="54">
        <v>1</v>
      </c>
      <c r="U86" s="55"/>
      <c r="V86" s="54">
        <v>6.01</v>
      </c>
      <c r="W86" s="55"/>
      <c r="X86" s="55"/>
      <c r="Y86" s="54">
        <f>Q82*R86*T86*V86</f>
        <v>6713.2108680000001</v>
      </c>
      <c r="Z86" s="55"/>
      <c r="AA86" s="25"/>
      <c r="AB86" s="25"/>
      <c r="AC86" s="25"/>
    </row>
    <row r="87" spans="1:29" ht="11.25" customHeight="1">
      <c r="A87" s="25"/>
      <c r="B87" s="25"/>
      <c r="C87" s="25"/>
      <c r="D87" s="25"/>
      <c r="E87" s="25"/>
      <c r="F87" s="25"/>
      <c r="G87" s="25"/>
      <c r="H87" s="51" t="s">
        <v>36</v>
      </c>
      <c r="I87" s="51"/>
      <c r="J87" s="51"/>
      <c r="K87" s="51"/>
      <c r="L87" s="51"/>
      <c r="M87" s="51"/>
      <c r="N87" s="51" t="s">
        <v>39</v>
      </c>
      <c r="O87" s="51"/>
      <c r="P87" s="51"/>
      <c r="Q87" s="23">
        <v>81</v>
      </c>
      <c r="R87" s="51" t="s">
        <v>0</v>
      </c>
      <c r="S87" s="51"/>
      <c r="T87" s="55" t="s">
        <v>0</v>
      </c>
      <c r="U87" s="55"/>
      <c r="V87" s="51" t="s">
        <v>0</v>
      </c>
      <c r="W87" s="51"/>
      <c r="X87" s="51"/>
      <c r="Y87" s="54">
        <f>(Y83+Y85)*Q87%</f>
        <v>12259.893595131003</v>
      </c>
      <c r="Z87" s="55"/>
      <c r="AA87" s="51" t="s">
        <v>0</v>
      </c>
      <c r="AB87" s="51"/>
      <c r="AC87" s="51"/>
    </row>
    <row r="88" spans="1:29" ht="11.25" customHeight="1">
      <c r="A88" s="25"/>
      <c r="B88" s="25"/>
      <c r="C88" s="25"/>
      <c r="D88" s="25"/>
      <c r="E88" s="25"/>
      <c r="F88" s="25"/>
      <c r="G88" s="25"/>
      <c r="H88" s="51" t="s">
        <v>37</v>
      </c>
      <c r="I88" s="51"/>
      <c r="J88" s="51"/>
      <c r="K88" s="51"/>
      <c r="L88" s="51"/>
      <c r="M88" s="51"/>
      <c r="N88" s="51" t="s">
        <v>39</v>
      </c>
      <c r="O88" s="51"/>
      <c r="P88" s="51"/>
      <c r="Q88" s="23">
        <v>52</v>
      </c>
      <c r="R88" s="51" t="s">
        <v>0</v>
      </c>
      <c r="S88" s="51"/>
      <c r="T88" s="55" t="s">
        <v>0</v>
      </c>
      <c r="U88" s="55"/>
      <c r="V88" s="51" t="s">
        <v>0</v>
      </c>
      <c r="W88" s="51"/>
      <c r="X88" s="51"/>
      <c r="Y88" s="54">
        <f>(Y83+Y85)*Q88%</f>
        <v>7870.5489746520016</v>
      </c>
      <c r="Z88" s="55"/>
      <c r="AA88" s="51" t="s">
        <v>0</v>
      </c>
      <c r="AB88" s="51"/>
      <c r="AC88" s="51"/>
    </row>
    <row r="89" spans="1:29" ht="11.25" customHeight="1">
      <c r="A89" s="25"/>
      <c r="B89" s="25"/>
      <c r="C89" s="25"/>
      <c r="D89" s="25"/>
      <c r="E89" s="25"/>
      <c r="F89" s="25"/>
      <c r="G89" s="25"/>
      <c r="H89" s="59" t="s">
        <v>38</v>
      </c>
      <c r="I89" s="59"/>
      <c r="J89" s="59"/>
      <c r="K89" s="59"/>
      <c r="L89" s="59"/>
      <c r="M89" s="59"/>
      <c r="N89" s="59" t="s">
        <v>40</v>
      </c>
      <c r="O89" s="59"/>
      <c r="P89" s="59"/>
      <c r="Q89" s="18">
        <v>27.76</v>
      </c>
      <c r="R89" s="51" t="s">
        <v>0</v>
      </c>
      <c r="S89" s="51"/>
      <c r="T89" s="60">
        <v>1.35</v>
      </c>
      <c r="U89" s="61"/>
      <c r="V89" s="51" t="s">
        <v>0</v>
      </c>
      <c r="W89" s="51"/>
      <c r="X89" s="51"/>
      <c r="Y89" s="51" t="s">
        <v>0</v>
      </c>
      <c r="Z89" s="51"/>
      <c r="AA89" s="60">
        <f>Q82*Q89*T89</f>
        <v>68.206320000000005</v>
      </c>
      <c r="AB89" s="61"/>
      <c r="AC89" s="61"/>
    </row>
    <row r="90" spans="1:29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s="25" customFormat="1" ht="11.25" customHeight="1">
      <c r="Z91" s="24"/>
    </row>
    <row r="92" spans="1:29" s="25" customFormat="1" ht="11.25" customHeight="1">
      <c r="H92" s="50" t="s">
        <v>41</v>
      </c>
      <c r="I92" s="50"/>
      <c r="J92" s="50"/>
      <c r="K92" s="50"/>
      <c r="L92" s="50"/>
      <c r="M92" s="50"/>
      <c r="N92" s="50" t="s">
        <v>0</v>
      </c>
      <c r="O92" s="50"/>
      <c r="P92" s="50"/>
      <c r="Q92" s="22" t="s">
        <v>0</v>
      </c>
      <c r="R92" s="51" t="s">
        <v>0</v>
      </c>
      <c r="S92" s="51"/>
      <c r="T92" s="51"/>
      <c r="U92" s="51"/>
      <c r="V92" s="51"/>
      <c r="W92" s="51"/>
      <c r="X92" s="51"/>
      <c r="Y92" s="52">
        <f>Y83+Y84+Y86+Y87+Y88</f>
        <v>44684.381542983014</v>
      </c>
      <c r="Z92" s="53"/>
      <c r="AA92" s="54"/>
      <c r="AB92" s="55"/>
      <c r="AC92" s="55"/>
    </row>
    <row r="93" spans="1:29" s="25" customFormat="1" ht="11.25" customHeight="1"/>
    <row r="94" spans="1:29" s="25" customFormat="1" ht="75.75" customHeight="1">
      <c r="A94" s="51">
        <v>7</v>
      </c>
      <c r="B94" s="51"/>
      <c r="C94" s="72" t="s">
        <v>73</v>
      </c>
      <c r="D94" s="51"/>
      <c r="E94" s="51"/>
      <c r="F94" s="51"/>
      <c r="G94" s="51"/>
      <c r="H94" s="72" t="s">
        <v>74</v>
      </c>
      <c r="I94" s="51"/>
      <c r="J94" s="51"/>
      <c r="K94" s="51"/>
      <c r="L94" s="51"/>
      <c r="M94" s="51"/>
      <c r="N94" s="72" t="s">
        <v>70</v>
      </c>
      <c r="O94" s="51"/>
      <c r="P94" s="51"/>
      <c r="Q94" s="17">
        <v>1.59</v>
      </c>
      <c r="R94" s="51" t="s">
        <v>0</v>
      </c>
      <c r="S94" s="51"/>
      <c r="T94" s="51" t="s">
        <v>0</v>
      </c>
      <c r="U94" s="51"/>
      <c r="V94" s="72" t="s">
        <v>73</v>
      </c>
      <c r="W94" s="51"/>
      <c r="X94" s="51"/>
      <c r="Y94" s="51" t="s">
        <v>0</v>
      </c>
      <c r="Z94" s="51"/>
    </row>
    <row r="95" spans="1:29" s="25" customFormat="1" ht="11.25" customHeight="1">
      <c r="H95" s="51" t="s">
        <v>32</v>
      </c>
      <c r="I95" s="51"/>
      <c r="J95" s="51"/>
      <c r="K95" s="51"/>
      <c r="L95" s="51"/>
      <c r="M95" s="51"/>
      <c r="N95" s="51" t="s">
        <v>0</v>
      </c>
      <c r="O95" s="51"/>
      <c r="P95" s="51"/>
      <c r="Q95" s="51"/>
      <c r="R95" s="54">
        <v>231.62</v>
      </c>
      <c r="S95" s="55"/>
      <c r="T95" s="54">
        <v>1.35</v>
      </c>
      <c r="U95" s="55"/>
      <c r="V95" s="54">
        <v>23.39</v>
      </c>
      <c r="W95" s="55"/>
      <c r="X95" s="55"/>
      <c r="Y95" s="54">
        <f>Q94*R95*T95*V95</f>
        <v>11628.860798700001</v>
      </c>
      <c r="Z95" s="55"/>
    </row>
    <row r="96" spans="1:29" s="25" customFormat="1" ht="11.25" customHeight="1">
      <c r="H96" s="51" t="s">
        <v>33</v>
      </c>
      <c r="I96" s="51"/>
      <c r="J96" s="51"/>
      <c r="K96" s="51"/>
      <c r="L96" s="51"/>
      <c r="M96" s="51"/>
      <c r="N96" s="51" t="s">
        <v>0</v>
      </c>
      <c r="O96" s="51"/>
      <c r="P96" s="51"/>
      <c r="Q96" s="51"/>
      <c r="R96" s="54">
        <v>136.19999999999999</v>
      </c>
      <c r="S96" s="55"/>
      <c r="T96" s="54">
        <v>1.35</v>
      </c>
      <c r="U96" s="55"/>
      <c r="V96" s="54">
        <v>7.61</v>
      </c>
      <c r="W96" s="55"/>
      <c r="X96" s="55"/>
      <c r="Y96" s="54">
        <f>Q94*R96*T96*V96</f>
        <v>2224.8086130000002</v>
      </c>
      <c r="Z96" s="55"/>
    </row>
    <row r="97" spans="1:29" s="25" customFormat="1" ht="11.25" customHeight="1">
      <c r="H97" s="51" t="s">
        <v>34</v>
      </c>
      <c r="I97" s="51"/>
      <c r="J97" s="51"/>
      <c r="K97" s="51"/>
      <c r="L97" s="51"/>
      <c r="M97" s="51"/>
      <c r="N97" s="51" t="s">
        <v>0</v>
      </c>
      <c r="O97" s="51"/>
      <c r="P97" s="51"/>
      <c r="Q97" s="51"/>
      <c r="R97" s="54">
        <v>5.13</v>
      </c>
      <c r="S97" s="55"/>
      <c r="T97" s="54">
        <v>1.35</v>
      </c>
      <c r="U97" s="55"/>
      <c r="V97" s="54">
        <v>23.39</v>
      </c>
      <c r="W97" s="55"/>
      <c r="X97" s="55"/>
      <c r="Y97" s="54">
        <f>Q94*R97*T97*V97</f>
        <v>257.56003755000006</v>
      </c>
      <c r="Z97" s="54"/>
    </row>
    <row r="98" spans="1:29" s="25" customFormat="1" ht="11.25" customHeight="1">
      <c r="H98" s="51" t="s">
        <v>35</v>
      </c>
      <c r="I98" s="51"/>
      <c r="J98" s="51"/>
      <c r="K98" s="51"/>
      <c r="L98" s="51"/>
      <c r="M98" s="51"/>
      <c r="N98" s="51" t="s">
        <v>0</v>
      </c>
      <c r="O98" s="51"/>
      <c r="P98" s="51"/>
      <c r="Q98" s="51"/>
      <c r="R98" s="54">
        <v>234.02</v>
      </c>
      <c r="S98" s="55"/>
      <c r="T98" s="54">
        <v>1</v>
      </c>
      <c r="U98" s="55"/>
      <c r="V98" s="54">
        <v>9.14</v>
      </c>
      <c r="W98" s="55"/>
      <c r="X98" s="55"/>
      <c r="Y98" s="54">
        <f>Q94*R98*T98*V98</f>
        <v>3400.9190520000006</v>
      </c>
      <c r="Z98" s="55"/>
    </row>
    <row r="99" spans="1:29" s="25" customFormat="1" ht="11.25" customHeight="1">
      <c r="H99" s="51" t="s">
        <v>36</v>
      </c>
      <c r="I99" s="51"/>
      <c r="J99" s="51"/>
      <c r="K99" s="51"/>
      <c r="L99" s="51"/>
      <c r="M99" s="51"/>
      <c r="N99" s="51" t="s">
        <v>39</v>
      </c>
      <c r="O99" s="51"/>
      <c r="P99" s="51"/>
      <c r="Q99" s="23">
        <v>81</v>
      </c>
      <c r="R99" s="51" t="s">
        <v>0</v>
      </c>
      <c r="S99" s="51"/>
      <c r="T99" s="55" t="s">
        <v>0</v>
      </c>
      <c r="U99" s="55"/>
      <c r="V99" s="51" t="s">
        <v>0</v>
      </c>
      <c r="W99" s="51"/>
      <c r="X99" s="51"/>
      <c r="Y99" s="54">
        <f>(Y95+Y97)*Q99%</f>
        <v>9628.0008773625013</v>
      </c>
      <c r="Z99" s="55"/>
      <c r="AA99" s="51" t="s">
        <v>0</v>
      </c>
      <c r="AB99" s="51"/>
      <c r="AC99" s="51"/>
    </row>
    <row r="100" spans="1:29" s="25" customFormat="1" ht="11.25" customHeight="1">
      <c r="H100" s="51" t="s">
        <v>37</v>
      </c>
      <c r="I100" s="51"/>
      <c r="J100" s="51"/>
      <c r="K100" s="51"/>
      <c r="L100" s="51"/>
      <c r="M100" s="51"/>
      <c r="N100" s="51" t="s">
        <v>39</v>
      </c>
      <c r="O100" s="51"/>
      <c r="P100" s="51"/>
      <c r="Q100" s="23">
        <v>52</v>
      </c>
      <c r="R100" s="51" t="s">
        <v>0</v>
      </c>
      <c r="S100" s="51"/>
      <c r="T100" s="55" t="s">
        <v>0</v>
      </c>
      <c r="U100" s="55"/>
      <c r="V100" s="51" t="s">
        <v>0</v>
      </c>
      <c r="W100" s="51"/>
      <c r="X100" s="51"/>
      <c r="Y100" s="54">
        <f>(Y95+Y97)*Q100%</f>
        <v>6180.9388348500006</v>
      </c>
      <c r="Z100" s="55"/>
      <c r="AA100" s="51" t="s">
        <v>0</v>
      </c>
      <c r="AB100" s="51"/>
      <c r="AC100" s="51"/>
    </row>
    <row r="101" spans="1:29" s="25" customFormat="1" ht="11.25" customHeight="1">
      <c r="H101" s="59" t="s">
        <v>38</v>
      </c>
      <c r="I101" s="59"/>
      <c r="J101" s="59"/>
      <c r="K101" s="59"/>
      <c r="L101" s="59"/>
      <c r="M101" s="59"/>
      <c r="N101" s="59" t="s">
        <v>40</v>
      </c>
      <c r="O101" s="59"/>
      <c r="P101" s="59"/>
      <c r="Q101" s="18">
        <v>24.64</v>
      </c>
      <c r="R101" s="51" t="s">
        <v>0</v>
      </c>
      <c r="S101" s="51"/>
      <c r="T101" s="60">
        <v>1.35</v>
      </c>
      <c r="U101" s="61"/>
      <c r="V101" s="51" t="s">
        <v>0</v>
      </c>
      <c r="W101" s="51"/>
      <c r="X101" s="51"/>
      <c r="Y101" s="51" t="s">
        <v>0</v>
      </c>
      <c r="Z101" s="51"/>
      <c r="AA101" s="60">
        <f>Q94*Q101*T101</f>
        <v>52.88976000000001</v>
      </c>
      <c r="AB101" s="61"/>
      <c r="AC101" s="61"/>
    </row>
    <row r="102" spans="1:29" s="25" customFormat="1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25" customFormat="1" ht="11.25" customHeight="1">
      <c r="Z103" s="24"/>
    </row>
    <row r="104" spans="1:29" s="25" customFormat="1" ht="11.25" customHeight="1">
      <c r="H104" s="50" t="s">
        <v>41</v>
      </c>
      <c r="I104" s="50"/>
      <c r="J104" s="50"/>
      <c r="K104" s="50"/>
      <c r="L104" s="50"/>
      <c r="M104" s="50"/>
      <c r="N104" s="50" t="s">
        <v>0</v>
      </c>
      <c r="O104" s="50"/>
      <c r="P104" s="50"/>
      <c r="Q104" s="22" t="s">
        <v>0</v>
      </c>
      <c r="R104" s="51" t="s">
        <v>0</v>
      </c>
      <c r="S104" s="51"/>
      <c r="T104" s="51"/>
      <c r="U104" s="51"/>
      <c r="V104" s="51"/>
      <c r="W104" s="51"/>
      <c r="X104" s="51"/>
      <c r="Y104" s="52">
        <f>Y95+Y96+Y98+Y99+Y100</f>
        <v>33063.528175912506</v>
      </c>
      <c r="Z104" s="53"/>
      <c r="AA104" s="54"/>
      <c r="AB104" s="55"/>
      <c r="AC104" s="55"/>
    </row>
    <row r="105" spans="1:29" s="25" customFormat="1" ht="11.25" customHeight="1"/>
    <row r="106" spans="1:29" s="25" customFormat="1" ht="52.5" customHeight="1">
      <c r="A106" s="51">
        <v>8</v>
      </c>
      <c r="B106" s="51"/>
      <c r="C106" s="72" t="s">
        <v>75</v>
      </c>
      <c r="D106" s="51"/>
      <c r="E106" s="51"/>
      <c r="F106" s="51"/>
      <c r="G106" s="51"/>
      <c r="H106" s="72" t="s">
        <v>76</v>
      </c>
      <c r="I106" s="51"/>
      <c r="J106" s="51"/>
      <c r="K106" s="51"/>
      <c r="L106" s="51"/>
      <c r="M106" s="51"/>
      <c r="N106" s="72" t="s">
        <v>70</v>
      </c>
      <c r="O106" s="51"/>
      <c r="P106" s="51"/>
      <c r="Q106" s="17">
        <v>0.18</v>
      </c>
      <c r="R106" s="51" t="s">
        <v>0</v>
      </c>
      <c r="S106" s="51"/>
      <c r="T106" s="51" t="s">
        <v>0</v>
      </c>
      <c r="U106" s="51"/>
      <c r="V106" s="72" t="s">
        <v>75</v>
      </c>
      <c r="W106" s="51"/>
      <c r="X106" s="51"/>
      <c r="Y106" s="51" t="s">
        <v>0</v>
      </c>
      <c r="Z106" s="51"/>
    </row>
    <row r="107" spans="1:29" s="25" customFormat="1" ht="11.25" customHeight="1">
      <c r="H107" s="51" t="s">
        <v>32</v>
      </c>
      <c r="I107" s="51"/>
      <c r="J107" s="51"/>
      <c r="K107" s="51"/>
      <c r="L107" s="51"/>
      <c r="M107" s="51"/>
      <c r="N107" s="51" t="s">
        <v>0</v>
      </c>
      <c r="O107" s="51"/>
      <c r="P107" s="51"/>
      <c r="Q107" s="51"/>
      <c r="R107" s="54">
        <v>312.08</v>
      </c>
      <c r="S107" s="55"/>
      <c r="T107" s="54">
        <v>1.35</v>
      </c>
      <c r="U107" s="55"/>
      <c r="V107" s="54">
        <v>23.39</v>
      </c>
      <c r="W107" s="55"/>
      <c r="X107" s="55"/>
      <c r="Y107" s="54">
        <f>Q106*R107*T107*V107</f>
        <v>1773.7909416000002</v>
      </c>
      <c r="Z107" s="55"/>
    </row>
    <row r="108" spans="1:29" s="25" customFormat="1" ht="11.25" customHeight="1">
      <c r="H108" s="51" t="s">
        <v>33</v>
      </c>
      <c r="I108" s="51"/>
      <c r="J108" s="51"/>
      <c r="K108" s="51"/>
      <c r="L108" s="51"/>
      <c r="M108" s="51"/>
      <c r="N108" s="51" t="s">
        <v>0</v>
      </c>
      <c r="O108" s="51"/>
      <c r="P108" s="51"/>
      <c r="Q108" s="51"/>
      <c r="R108" s="54">
        <v>197.7</v>
      </c>
      <c r="S108" s="55"/>
      <c r="T108" s="54">
        <v>1.35</v>
      </c>
      <c r="U108" s="55"/>
      <c r="V108" s="54">
        <v>7.61</v>
      </c>
      <c r="W108" s="55"/>
      <c r="X108" s="55"/>
      <c r="Y108" s="54">
        <f>Q106*R108*T108*V108</f>
        <v>365.59277100000003</v>
      </c>
      <c r="Z108" s="55"/>
    </row>
    <row r="109" spans="1:29" s="25" customFormat="1" ht="11.25" customHeight="1">
      <c r="H109" s="51" t="s">
        <v>34</v>
      </c>
      <c r="I109" s="51"/>
      <c r="J109" s="51"/>
      <c r="K109" s="51"/>
      <c r="L109" s="51"/>
      <c r="M109" s="51"/>
      <c r="N109" s="51" t="s">
        <v>0</v>
      </c>
      <c r="O109" s="51"/>
      <c r="P109" s="51"/>
      <c r="Q109" s="51"/>
      <c r="R109" s="54">
        <v>8.64</v>
      </c>
      <c r="S109" s="55"/>
      <c r="T109" s="54">
        <v>1.35</v>
      </c>
      <c r="U109" s="55"/>
      <c r="V109" s="54">
        <v>23.39</v>
      </c>
      <c r="W109" s="55"/>
      <c r="X109" s="55"/>
      <c r="Y109" s="54">
        <f>Q106*R109*T109*V109</f>
        <v>49.107772800000014</v>
      </c>
      <c r="Z109" s="54"/>
    </row>
    <row r="110" spans="1:29" s="25" customFormat="1" ht="11.25" customHeight="1">
      <c r="H110" s="51" t="s">
        <v>35</v>
      </c>
      <c r="I110" s="51"/>
      <c r="J110" s="51"/>
      <c r="K110" s="51"/>
      <c r="L110" s="51"/>
      <c r="M110" s="51"/>
      <c r="N110" s="51" t="s">
        <v>0</v>
      </c>
      <c r="O110" s="51"/>
      <c r="P110" s="51"/>
      <c r="Q110" s="51"/>
      <c r="R110" s="54">
        <v>236.53</v>
      </c>
      <c r="S110" s="55"/>
      <c r="T110" s="54">
        <v>1</v>
      </c>
      <c r="U110" s="55"/>
      <c r="V110" s="54">
        <v>9.2100000000000009</v>
      </c>
      <c r="W110" s="55"/>
      <c r="X110" s="55"/>
      <c r="Y110" s="54">
        <f>Q106*R110*T110*V110</f>
        <v>392.11943400000007</v>
      </c>
      <c r="Z110" s="55"/>
    </row>
    <row r="111" spans="1:29" s="25" customFormat="1" ht="11.25" customHeight="1">
      <c r="H111" s="51" t="s">
        <v>36</v>
      </c>
      <c r="I111" s="51"/>
      <c r="J111" s="51"/>
      <c r="K111" s="51"/>
      <c r="L111" s="51"/>
      <c r="M111" s="51"/>
      <c r="N111" s="51" t="s">
        <v>39</v>
      </c>
      <c r="O111" s="51"/>
      <c r="P111" s="51"/>
      <c r="Q111" s="23">
        <v>81</v>
      </c>
      <c r="R111" s="51" t="s">
        <v>0</v>
      </c>
      <c r="S111" s="51"/>
      <c r="T111" s="55" t="s">
        <v>0</v>
      </c>
      <c r="U111" s="55"/>
      <c r="V111" s="51" t="s">
        <v>0</v>
      </c>
      <c r="W111" s="51"/>
      <c r="X111" s="51"/>
      <c r="Y111" s="54">
        <f>(Y107+Y109)*Q111%</f>
        <v>1476.5479586640004</v>
      </c>
      <c r="Z111" s="55"/>
      <c r="AA111" s="51" t="s">
        <v>0</v>
      </c>
      <c r="AB111" s="51"/>
      <c r="AC111" s="51"/>
    </row>
    <row r="112" spans="1:29" s="25" customFormat="1" ht="11.25" customHeight="1">
      <c r="H112" s="51" t="s">
        <v>37</v>
      </c>
      <c r="I112" s="51"/>
      <c r="J112" s="51"/>
      <c r="K112" s="51"/>
      <c r="L112" s="51"/>
      <c r="M112" s="51"/>
      <c r="N112" s="51" t="s">
        <v>39</v>
      </c>
      <c r="O112" s="51"/>
      <c r="P112" s="51"/>
      <c r="Q112" s="23">
        <v>52</v>
      </c>
      <c r="R112" s="51" t="s">
        <v>0</v>
      </c>
      <c r="S112" s="51"/>
      <c r="T112" s="55" t="s">
        <v>0</v>
      </c>
      <c r="U112" s="55"/>
      <c r="V112" s="51" t="s">
        <v>0</v>
      </c>
      <c r="W112" s="51"/>
      <c r="X112" s="51"/>
      <c r="Y112" s="54">
        <f>(Y107+Y109)*Q112%</f>
        <v>947.90733148800018</v>
      </c>
      <c r="Z112" s="55"/>
      <c r="AA112" s="51" t="s">
        <v>0</v>
      </c>
      <c r="AB112" s="51"/>
      <c r="AC112" s="51"/>
    </row>
    <row r="113" spans="1:29" s="25" customFormat="1" ht="11.25" customHeight="1">
      <c r="H113" s="59" t="s">
        <v>38</v>
      </c>
      <c r="I113" s="59"/>
      <c r="J113" s="59"/>
      <c r="K113" s="59"/>
      <c r="L113" s="59"/>
      <c r="M113" s="59"/>
      <c r="N113" s="59" t="s">
        <v>40</v>
      </c>
      <c r="O113" s="59"/>
      <c r="P113" s="59"/>
      <c r="Q113" s="18">
        <v>33.200000000000003</v>
      </c>
      <c r="R113" s="51" t="s">
        <v>0</v>
      </c>
      <c r="S113" s="51"/>
      <c r="T113" s="60">
        <v>1.35</v>
      </c>
      <c r="U113" s="61"/>
      <c r="V113" s="51" t="s">
        <v>0</v>
      </c>
      <c r="W113" s="51"/>
      <c r="X113" s="51"/>
      <c r="Y113" s="51" t="s">
        <v>0</v>
      </c>
      <c r="Z113" s="51"/>
      <c r="AA113" s="60">
        <f>Q106*Q113*T113</f>
        <v>8.0676000000000005</v>
      </c>
      <c r="AB113" s="61"/>
      <c r="AC113" s="61"/>
    </row>
    <row r="114" spans="1:29" s="25" customFormat="1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s="25" customFormat="1" ht="11.25" customHeight="1">
      <c r="Z115" s="24"/>
    </row>
    <row r="116" spans="1:29" s="25" customFormat="1" ht="11.25" customHeight="1">
      <c r="H116" s="50" t="s">
        <v>41</v>
      </c>
      <c r="I116" s="50"/>
      <c r="J116" s="50"/>
      <c r="K116" s="50"/>
      <c r="L116" s="50"/>
      <c r="M116" s="50"/>
      <c r="N116" s="50" t="s">
        <v>0</v>
      </c>
      <c r="O116" s="50"/>
      <c r="P116" s="50"/>
      <c r="Q116" s="22" t="s">
        <v>0</v>
      </c>
      <c r="R116" s="51" t="s">
        <v>0</v>
      </c>
      <c r="S116" s="51"/>
      <c r="T116" s="51"/>
      <c r="U116" s="51"/>
      <c r="V116" s="51"/>
      <c r="W116" s="51"/>
      <c r="X116" s="51"/>
      <c r="Y116" s="52">
        <f>Y107+Y108+Y110+Y111+Y112</f>
        <v>4955.958436752001</v>
      </c>
      <c r="Z116" s="53"/>
      <c r="AA116" s="54"/>
      <c r="AB116" s="55"/>
      <c r="AC116" s="55"/>
    </row>
    <row r="117" spans="1:29" s="25" customFormat="1" ht="11.25" customHeight="1"/>
    <row r="118" spans="1:29" s="25" customFormat="1" ht="49.5" customHeight="1">
      <c r="A118" s="51">
        <v>9</v>
      </c>
      <c r="B118" s="51"/>
      <c r="C118" s="72" t="s">
        <v>79</v>
      </c>
      <c r="D118" s="51"/>
      <c r="E118" s="51"/>
      <c r="F118" s="51"/>
      <c r="G118" s="51"/>
      <c r="H118" s="72" t="s">
        <v>80</v>
      </c>
      <c r="I118" s="51"/>
      <c r="J118" s="51"/>
      <c r="K118" s="51"/>
      <c r="L118" s="51"/>
      <c r="M118" s="51"/>
      <c r="N118" s="72" t="s">
        <v>70</v>
      </c>
      <c r="O118" s="51"/>
      <c r="P118" s="51"/>
      <c r="Q118" s="17">
        <v>0.5</v>
      </c>
      <c r="R118" s="51" t="s">
        <v>0</v>
      </c>
      <c r="S118" s="51"/>
      <c r="T118" s="51" t="s">
        <v>0</v>
      </c>
      <c r="U118" s="51"/>
      <c r="V118" s="72" t="s">
        <v>79</v>
      </c>
      <c r="W118" s="51"/>
      <c r="X118" s="51"/>
      <c r="Y118" s="51" t="s">
        <v>0</v>
      </c>
      <c r="Z118" s="51"/>
    </row>
    <row r="119" spans="1:29" s="25" customFormat="1" ht="11.25" customHeight="1">
      <c r="H119" s="51" t="s">
        <v>32</v>
      </c>
      <c r="I119" s="51"/>
      <c r="J119" s="51"/>
      <c r="K119" s="51"/>
      <c r="L119" s="51"/>
      <c r="M119" s="51"/>
      <c r="N119" s="51" t="s">
        <v>0</v>
      </c>
      <c r="O119" s="51"/>
      <c r="P119" s="51"/>
      <c r="Q119" s="51"/>
      <c r="R119" s="54">
        <v>178.98</v>
      </c>
      <c r="S119" s="55"/>
      <c r="T119" s="54">
        <v>1.35</v>
      </c>
      <c r="U119" s="55"/>
      <c r="V119" s="54">
        <v>23.39</v>
      </c>
      <c r="W119" s="55"/>
      <c r="X119" s="55"/>
      <c r="Y119" s="54">
        <f>Q118*R119*T119*V119</f>
        <v>2825.7809849999999</v>
      </c>
      <c r="Z119" s="55"/>
    </row>
    <row r="120" spans="1:29" s="25" customFormat="1" ht="11.25" customHeight="1">
      <c r="H120" s="51" t="s">
        <v>33</v>
      </c>
      <c r="I120" s="51"/>
      <c r="J120" s="51"/>
      <c r="K120" s="51"/>
      <c r="L120" s="51"/>
      <c r="M120" s="51"/>
      <c r="N120" s="51" t="s">
        <v>0</v>
      </c>
      <c r="O120" s="51"/>
      <c r="P120" s="51"/>
      <c r="Q120" s="51"/>
      <c r="R120" s="54">
        <v>45.51</v>
      </c>
      <c r="S120" s="55"/>
      <c r="T120" s="54">
        <v>1.35</v>
      </c>
      <c r="U120" s="55"/>
      <c r="V120" s="54">
        <v>8.66</v>
      </c>
      <c r="W120" s="55"/>
      <c r="X120" s="55"/>
      <c r="Y120" s="54">
        <f>Q118*R120*T120*V120</f>
        <v>266.028705</v>
      </c>
      <c r="Z120" s="55"/>
    </row>
    <row r="121" spans="1:29" s="25" customFormat="1" ht="11.25" customHeight="1">
      <c r="H121" s="51" t="s">
        <v>34</v>
      </c>
      <c r="I121" s="51"/>
      <c r="J121" s="51"/>
      <c r="K121" s="51"/>
      <c r="L121" s="51"/>
      <c r="M121" s="51"/>
      <c r="N121" s="51" t="s">
        <v>0</v>
      </c>
      <c r="O121" s="51"/>
      <c r="P121" s="51"/>
      <c r="Q121" s="51"/>
      <c r="R121" s="54">
        <v>1.22</v>
      </c>
      <c r="S121" s="55"/>
      <c r="T121" s="54">
        <v>1.35</v>
      </c>
      <c r="U121" s="55"/>
      <c r="V121" s="54">
        <v>23.39</v>
      </c>
      <c r="W121" s="55"/>
      <c r="X121" s="55"/>
      <c r="Y121" s="54">
        <f>Q118*R121*T121*V121</f>
        <v>19.261665000000001</v>
      </c>
      <c r="Z121" s="54"/>
    </row>
    <row r="122" spans="1:29" s="25" customFormat="1" ht="11.25" customHeight="1">
      <c r="H122" s="51" t="s">
        <v>35</v>
      </c>
      <c r="I122" s="51"/>
      <c r="J122" s="51"/>
      <c r="K122" s="51"/>
      <c r="L122" s="51"/>
      <c r="M122" s="51"/>
      <c r="N122" s="51" t="s">
        <v>0</v>
      </c>
      <c r="O122" s="51"/>
      <c r="P122" s="51"/>
      <c r="Q122" s="51"/>
      <c r="R122" s="54">
        <v>24.12</v>
      </c>
      <c r="S122" s="55"/>
      <c r="T122" s="54">
        <v>1</v>
      </c>
      <c r="U122" s="55"/>
      <c r="V122" s="54">
        <v>6.25</v>
      </c>
      <c r="W122" s="55"/>
      <c r="X122" s="55"/>
      <c r="Y122" s="54">
        <f>Q118*R122*T122*V122</f>
        <v>75.375</v>
      </c>
      <c r="Z122" s="55"/>
    </row>
    <row r="123" spans="1:29" s="25" customFormat="1" ht="11.25" customHeight="1">
      <c r="H123" s="51" t="s">
        <v>36</v>
      </c>
      <c r="I123" s="51"/>
      <c r="J123" s="51"/>
      <c r="K123" s="51"/>
      <c r="L123" s="51"/>
      <c r="M123" s="51"/>
      <c r="N123" s="51" t="s">
        <v>39</v>
      </c>
      <c r="O123" s="51"/>
      <c r="P123" s="51"/>
      <c r="Q123" s="23">
        <v>81</v>
      </c>
      <c r="R123" s="51" t="s">
        <v>0</v>
      </c>
      <c r="S123" s="51"/>
      <c r="T123" s="55" t="s">
        <v>0</v>
      </c>
      <c r="U123" s="55"/>
      <c r="V123" s="51" t="s">
        <v>0</v>
      </c>
      <c r="W123" s="51"/>
      <c r="X123" s="51"/>
      <c r="Y123" s="54">
        <f>(Y119+Y121)*Q123%</f>
        <v>2304.4845464999999</v>
      </c>
      <c r="Z123" s="55"/>
      <c r="AA123" s="51" t="s">
        <v>0</v>
      </c>
      <c r="AB123" s="51"/>
      <c r="AC123" s="51"/>
    </row>
    <row r="124" spans="1:29" s="25" customFormat="1" ht="11.25" customHeight="1">
      <c r="H124" s="51" t="s">
        <v>37</v>
      </c>
      <c r="I124" s="51"/>
      <c r="J124" s="51"/>
      <c r="K124" s="51"/>
      <c r="L124" s="51"/>
      <c r="M124" s="51"/>
      <c r="N124" s="51" t="s">
        <v>39</v>
      </c>
      <c r="O124" s="51"/>
      <c r="P124" s="51"/>
      <c r="Q124" s="23">
        <v>52</v>
      </c>
      <c r="R124" s="51" t="s">
        <v>0</v>
      </c>
      <c r="S124" s="51"/>
      <c r="T124" s="55" t="s">
        <v>0</v>
      </c>
      <c r="U124" s="55"/>
      <c r="V124" s="51" t="s">
        <v>0</v>
      </c>
      <c r="W124" s="51"/>
      <c r="X124" s="51"/>
      <c r="Y124" s="54">
        <f>(Y119+Y121)*Q124%</f>
        <v>1479.422178</v>
      </c>
      <c r="Z124" s="55"/>
      <c r="AA124" s="51" t="s">
        <v>0</v>
      </c>
      <c r="AB124" s="51"/>
      <c r="AC124" s="51"/>
    </row>
    <row r="125" spans="1:29" s="25" customFormat="1" ht="11.25" customHeight="1">
      <c r="H125" s="59" t="s">
        <v>38</v>
      </c>
      <c r="I125" s="59"/>
      <c r="J125" s="59"/>
      <c r="K125" s="59"/>
      <c r="L125" s="59"/>
      <c r="M125" s="59"/>
      <c r="N125" s="59" t="s">
        <v>40</v>
      </c>
      <c r="O125" s="59"/>
      <c r="P125" s="59"/>
      <c r="Q125" s="18">
        <v>19.04</v>
      </c>
      <c r="R125" s="51" t="s">
        <v>0</v>
      </c>
      <c r="S125" s="51"/>
      <c r="T125" s="60">
        <v>1.35</v>
      </c>
      <c r="U125" s="61"/>
      <c r="V125" s="51" t="s">
        <v>0</v>
      </c>
      <c r="W125" s="51"/>
      <c r="X125" s="51"/>
      <c r="Y125" s="51" t="s">
        <v>0</v>
      </c>
      <c r="Z125" s="51"/>
      <c r="AA125" s="60">
        <f>Q118*Q125*T125</f>
        <v>12.852</v>
      </c>
      <c r="AB125" s="61"/>
      <c r="AC125" s="61"/>
    </row>
    <row r="126" spans="1:29" s="25" customFormat="1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s="25" customFormat="1" ht="11.25" customHeight="1">
      <c r="Z127" s="24"/>
    </row>
    <row r="128" spans="1:29" s="25" customFormat="1" ht="11.25" customHeight="1">
      <c r="H128" s="50" t="s">
        <v>41</v>
      </c>
      <c r="I128" s="50"/>
      <c r="J128" s="50"/>
      <c r="K128" s="50"/>
      <c r="L128" s="50"/>
      <c r="M128" s="50"/>
      <c r="N128" s="50" t="s">
        <v>0</v>
      </c>
      <c r="O128" s="50"/>
      <c r="P128" s="50"/>
      <c r="Q128" s="22" t="s">
        <v>0</v>
      </c>
      <c r="R128" s="51" t="s">
        <v>0</v>
      </c>
      <c r="S128" s="51"/>
      <c r="T128" s="51"/>
      <c r="U128" s="51"/>
      <c r="V128" s="51"/>
      <c r="W128" s="51"/>
      <c r="X128" s="51"/>
      <c r="Y128" s="52">
        <f>Y119+Y120+Y122+Y123+Y124</f>
        <v>6951.0914144999997</v>
      </c>
      <c r="Z128" s="53"/>
      <c r="AA128" s="54"/>
      <c r="AB128" s="55"/>
      <c r="AC128" s="55"/>
    </row>
    <row r="129" spans="1:29" s="25" customFormat="1" ht="11.25" customHeight="1"/>
    <row r="130" spans="1:29" s="25" customFormat="1" ht="45.75" customHeight="1">
      <c r="A130" s="51">
        <v>10</v>
      </c>
      <c r="B130" s="51"/>
      <c r="C130" s="72" t="s">
        <v>82</v>
      </c>
      <c r="D130" s="51"/>
      <c r="E130" s="51"/>
      <c r="F130" s="51"/>
      <c r="G130" s="51"/>
      <c r="H130" s="72" t="s">
        <v>81</v>
      </c>
      <c r="I130" s="51"/>
      <c r="J130" s="51"/>
      <c r="K130" s="51"/>
      <c r="L130" s="51"/>
      <c r="M130" s="51"/>
      <c r="N130" s="72" t="s">
        <v>70</v>
      </c>
      <c r="O130" s="51"/>
      <c r="P130" s="51"/>
      <c r="Q130" s="17">
        <v>0.25</v>
      </c>
      <c r="R130" s="51" t="s">
        <v>0</v>
      </c>
      <c r="S130" s="51"/>
      <c r="T130" s="51" t="s">
        <v>0</v>
      </c>
      <c r="U130" s="51"/>
      <c r="V130" s="72" t="s">
        <v>82</v>
      </c>
      <c r="W130" s="51"/>
      <c r="X130" s="51"/>
      <c r="Y130" s="51" t="s">
        <v>0</v>
      </c>
      <c r="Z130" s="51"/>
    </row>
    <row r="131" spans="1:29" s="25" customFormat="1" ht="11.25" customHeight="1">
      <c r="H131" s="51" t="s">
        <v>32</v>
      </c>
      <c r="I131" s="51"/>
      <c r="J131" s="51"/>
      <c r="K131" s="51"/>
      <c r="L131" s="51"/>
      <c r="M131" s="51"/>
      <c r="N131" s="51" t="s">
        <v>0</v>
      </c>
      <c r="O131" s="51"/>
      <c r="P131" s="51"/>
      <c r="Q131" s="51"/>
      <c r="R131" s="54">
        <v>258.69</v>
      </c>
      <c r="S131" s="55"/>
      <c r="T131" s="54">
        <v>1.35</v>
      </c>
      <c r="U131" s="55"/>
      <c r="V131" s="54">
        <v>23.39</v>
      </c>
      <c r="W131" s="55"/>
      <c r="X131" s="55"/>
      <c r="Y131" s="54">
        <f>Q130*R131*T131*V131</f>
        <v>2042.1311962500004</v>
      </c>
      <c r="Z131" s="55"/>
    </row>
    <row r="132" spans="1:29" s="25" customFormat="1" ht="11.25" customHeight="1">
      <c r="H132" s="51" t="s">
        <v>33</v>
      </c>
      <c r="I132" s="51"/>
      <c r="J132" s="51"/>
      <c r="K132" s="51"/>
      <c r="L132" s="51"/>
      <c r="M132" s="51"/>
      <c r="N132" s="51" t="s">
        <v>0</v>
      </c>
      <c r="O132" s="51"/>
      <c r="P132" s="51"/>
      <c r="Q132" s="51"/>
      <c r="R132" s="54">
        <v>86.75</v>
      </c>
      <c r="S132" s="55"/>
      <c r="T132" s="54">
        <v>1.35</v>
      </c>
      <c r="U132" s="55"/>
      <c r="V132" s="54">
        <v>8.2799999999999994</v>
      </c>
      <c r="W132" s="55"/>
      <c r="X132" s="55"/>
      <c r="Y132" s="54">
        <f>Q130*R132*T132*V132</f>
        <v>242.422875</v>
      </c>
      <c r="Z132" s="55"/>
    </row>
    <row r="133" spans="1:29" s="25" customFormat="1" ht="11.25" customHeight="1">
      <c r="H133" s="51" t="s">
        <v>34</v>
      </c>
      <c r="I133" s="51"/>
      <c r="J133" s="51"/>
      <c r="K133" s="51"/>
      <c r="L133" s="51"/>
      <c r="M133" s="51"/>
      <c r="N133" s="51" t="s">
        <v>0</v>
      </c>
      <c r="O133" s="51"/>
      <c r="P133" s="51"/>
      <c r="Q133" s="51"/>
      <c r="R133" s="54">
        <v>3.51</v>
      </c>
      <c r="S133" s="55"/>
      <c r="T133" s="54">
        <v>1.35</v>
      </c>
      <c r="U133" s="55"/>
      <c r="V133" s="54">
        <v>23.39</v>
      </c>
      <c r="W133" s="55"/>
      <c r="X133" s="55"/>
      <c r="Y133" s="54">
        <f>Q130*R133*T133*V133</f>
        <v>27.708378750000001</v>
      </c>
      <c r="Z133" s="54"/>
    </row>
    <row r="134" spans="1:29" s="25" customFormat="1" ht="11.25" customHeight="1">
      <c r="H134" s="51" t="s">
        <v>35</v>
      </c>
      <c r="I134" s="51"/>
      <c r="J134" s="51"/>
      <c r="K134" s="51"/>
      <c r="L134" s="51"/>
      <c r="M134" s="51"/>
      <c r="N134" s="51" t="s">
        <v>0</v>
      </c>
      <c r="O134" s="51"/>
      <c r="P134" s="51"/>
      <c r="Q134" s="51"/>
      <c r="R134" s="54">
        <v>32.520000000000003</v>
      </c>
      <c r="S134" s="55"/>
      <c r="T134" s="54">
        <v>1</v>
      </c>
      <c r="U134" s="55"/>
      <c r="V134" s="54">
        <v>6.21</v>
      </c>
      <c r="W134" s="55"/>
      <c r="X134" s="55"/>
      <c r="Y134" s="54">
        <f>Q130*R134*T134*V134</f>
        <v>50.487300000000005</v>
      </c>
      <c r="Z134" s="55"/>
    </row>
    <row r="135" spans="1:29" s="25" customFormat="1" ht="11.25" customHeight="1">
      <c r="H135" s="51" t="s">
        <v>36</v>
      </c>
      <c r="I135" s="51"/>
      <c r="J135" s="51"/>
      <c r="K135" s="51"/>
      <c r="L135" s="51"/>
      <c r="M135" s="51"/>
      <c r="N135" s="51" t="s">
        <v>39</v>
      </c>
      <c r="O135" s="51"/>
      <c r="P135" s="51"/>
      <c r="Q135" s="23">
        <v>81</v>
      </c>
      <c r="R135" s="51" t="s">
        <v>0</v>
      </c>
      <c r="S135" s="51"/>
      <c r="T135" s="55" t="s">
        <v>0</v>
      </c>
      <c r="U135" s="55"/>
      <c r="V135" s="51" t="s">
        <v>0</v>
      </c>
      <c r="W135" s="51"/>
      <c r="X135" s="51"/>
      <c r="Y135" s="54">
        <f>(Y131+Y133)*Q135%</f>
        <v>1676.5700557500004</v>
      </c>
      <c r="Z135" s="55"/>
      <c r="AA135" s="51" t="s">
        <v>0</v>
      </c>
      <c r="AB135" s="51"/>
      <c r="AC135" s="51"/>
    </row>
    <row r="136" spans="1:29" s="25" customFormat="1" ht="11.25" customHeight="1">
      <c r="H136" s="51" t="s">
        <v>37</v>
      </c>
      <c r="I136" s="51"/>
      <c r="J136" s="51"/>
      <c r="K136" s="51"/>
      <c r="L136" s="51"/>
      <c r="M136" s="51"/>
      <c r="N136" s="51" t="s">
        <v>39</v>
      </c>
      <c r="O136" s="51"/>
      <c r="P136" s="51"/>
      <c r="Q136" s="23">
        <v>52</v>
      </c>
      <c r="R136" s="51" t="s">
        <v>0</v>
      </c>
      <c r="S136" s="51"/>
      <c r="T136" s="55" t="s">
        <v>0</v>
      </c>
      <c r="U136" s="55"/>
      <c r="V136" s="51" t="s">
        <v>0</v>
      </c>
      <c r="W136" s="51"/>
      <c r="X136" s="51"/>
      <c r="Y136" s="54">
        <f>(Y131+Y133)*Q136%</f>
        <v>1076.3165790000003</v>
      </c>
      <c r="Z136" s="55"/>
      <c r="AA136" s="51" t="s">
        <v>0</v>
      </c>
      <c r="AB136" s="51"/>
      <c r="AC136" s="51"/>
    </row>
    <row r="137" spans="1:29" s="25" customFormat="1" ht="11.25" customHeight="1">
      <c r="H137" s="59" t="s">
        <v>38</v>
      </c>
      <c r="I137" s="59"/>
      <c r="J137" s="59"/>
      <c r="K137" s="59"/>
      <c r="L137" s="59"/>
      <c r="M137" s="59"/>
      <c r="N137" s="59" t="s">
        <v>40</v>
      </c>
      <c r="O137" s="59"/>
      <c r="P137" s="59"/>
      <c r="Q137" s="18">
        <v>27.52</v>
      </c>
      <c r="R137" s="51" t="s">
        <v>0</v>
      </c>
      <c r="S137" s="51"/>
      <c r="T137" s="60">
        <v>1.35</v>
      </c>
      <c r="U137" s="61"/>
      <c r="V137" s="51" t="s">
        <v>0</v>
      </c>
      <c r="W137" s="51"/>
      <c r="X137" s="51"/>
      <c r="Y137" s="51" t="s">
        <v>0</v>
      </c>
      <c r="Z137" s="51"/>
      <c r="AA137" s="60">
        <f>Q130*Q137*T137</f>
        <v>9.2880000000000003</v>
      </c>
      <c r="AB137" s="61"/>
      <c r="AC137" s="61"/>
    </row>
    <row r="138" spans="1:29" s="25" customFormat="1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s="25" customFormat="1" ht="11.25" customHeight="1">
      <c r="Z139" s="24"/>
    </row>
    <row r="140" spans="1:29" s="25" customFormat="1" ht="11.25" customHeight="1">
      <c r="H140" s="50" t="s">
        <v>41</v>
      </c>
      <c r="I140" s="50"/>
      <c r="J140" s="50"/>
      <c r="K140" s="50"/>
      <c r="L140" s="50"/>
      <c r="M140" s="50"/>
      <c r="N140" s="50" t="s">
        <v>0</v>
      </c>
      <c r="O140" s="50"/>
      <c r="P140" s="50"/>
      <c r="Q140" s="22" t="s">
        <v>0</v>
      </c>
      <c r="R140" s="51" t="s">
        <v>0</v>
      </c>
      <c r="S140" s="51"/>
      <c r="T140" s="51"/>
      <c r="U140" s="51"/>
      <c r="V140" s="51"/>
      <c r="W140" s="51"/>
      <c r="X140" s="51"/>
      <c r="Y140" s="52">
        <f>Y131+Y132+Y134+Y135+Y136</f>
        <v>5087.928006000001</v>
      </c>
      <c r="Z140" s="53"/>
      <c r="AA140" s="54"/>
      <c r="AB140" s="55"/>
      <c r="AC140" s="55"/>
    </row>
    <row r="141" spans="1:29" s="25" customFormat="1" ht="11.25" customHeight="1"/>
    <row r="142" spans="1:29" s="25" customFormat="1" ht="27.75" customHeight="1">
      <c r="A142" s="51">
        <v>11</v>
      </c>
      <c r="B142" s="51"/>
      <c r="C142" s="72" t="s">
        <v>84</v>
      </c>
      <c r="D142" s="51"/>
      <c r="E142" s="51"/>
      <c r="F142" s="51"/>
      <c r="G142" s="51"/>
      <c r="H142" s="72" t="s">
        <v>85</v>
      </c>
      <c r="I142" s="51"/>
      <c r="J142" s="51"/>
      <c r="K142" s="51"/>
      <c r="L142" s="51"/>
      <c r="M142" s="51"/>
      <c r="N142" s="72" t="s">
        <v>70</v>
      </c>
      <c r="O142" s="51"/>
      <c r="P142" s="51"/>
      <c r="Q142" s="17">
        <v>0.9</v>
      </c>
      <c r="R142" s="51" t="s">
        <v>0</v>
      </c>
      <c r="S142" s="51"/>
      <c r="T142" s="51" t="s">
        <v>0</v>
      </c>
      <c r="U142" s="51"/>
      <c r="V142" s="72" t="s">
        <v>84</v>
      </c>
      <c r="W142" s="51"/>
      <c r="X142" s="51"/>
      <c r="Y142" s="51" t="s">
        <v>0</v>
      </c>
      <c r="Z142" s="51"/>
    </row>
    <row r="143" spans="1:29" s="25" customFormat="1" ht="11.25" customHeight="1">
      <c r="H143" s="51" t="s">
        <v>32</v>
      </c>
      <c r="I143" s="51"/>
      <c r="J143" s="51"/>
      <c r="K143" s="51"/>
      <c r="L143" s="51"/>
      <c r="M143" s="51"/>
      <c r="N143" s="51" t="s">
        <v>0</v>
      </c>
      <c r="O143" s="51"/>
      <c r="P143" s="51"/>
      <c r="Q143" s="51"/>
      <c r="R143" s="54">
        <v>35.340000000000003</v>
      </c>
      <c r="S143" s="55"/>
      <c r="T143" s="54">
        <v>1.35</v>
      </c>
      <c r="U143" s="55"/>
      <c r="V143" s="54">
        <v>23.39</v>
      </c>
      <c r="W143" s="55"/>
      <c r="X143" s="55"/>
      <c r="Y143" s="54">
        <f>Q142*R143*T143*V143</f>
        <v>1004.3221590000002</v>
      </c>
      <c r="Z143" s="55"/>
    </row>
    <row r="144" spans="1:29" s="25" customFormat="1" ht="11.25" customHeight="1">
      <c r="H144" s="51" t="s">
        <v>33</v>
      </c>
      <c r="I144" s="51"/>
      <c r="J144" s="51"/>
      <c r="K144" s="51"/>
      <c r="L144" s="51"/>
      <c r="M144" s="51"/>
      <c r="N144" s="51" t="s">
        <v>0</v>
      </c>
      <c r="O144" s="51"/>
      <c r="P144" s="51"/>
      <c r="Q144" s="51"/>
      <c r="R144" s="54">
        <v>2.2200000000000002</v>
      </c>
      <c r="S144" s="55"/>
      <c r="T144" s="54">
        <v>1.35</v>
      </c>
      <c r="U144" s="55"/>
      <c r="V144" s="54">
        <v>6.94</v>
      </c>
      <c r="W144" s="55"/>
      <c r="X144" s="55"/>
      <c r="Y144" s="54">
        <f>Q142*R144*T144*V144</f>
        <v>18.719262000000004</v>
      </c>
      <c r="Z144" s="55"/>
    </row>
    <row r="145" spans="1:29" s="25" customFormat="1" ht="11.25" customHeight="1">
      <c r="H145" s="51" t="s">
        <v>34</v>
      </c>
      <c r="I145" s="51"/>
      <c r="J145" s="51"/>
      <c r="K145" s="51"/>
      <c r="L145" s="51"/>
      <c r="M145" s="51"/>
      <c r="N145" s="51" t="s">
        <v>0</v>
      </c>
      <c r="O145" s="51"/>
      <c r="P145" s="51"/>
      <c r="Q145" s="51"/>
      <c r="R145" s="54">
        <v>0.14000000000000001</v>
      </c>
      <c r="S145" s="55"/>
      <c r="T145" s="54">
        <v>1.35</v>
      </c>
      <c r="U145" s="55"/>
      <c r="V145" s="54">
        <v>23.39</v>
      </c>
      <c r="W145" s="55"/>
      <c r="X145" s="55"/>
      <c r="Y145" s="54">
        <f>Q142*R145*T145*V145</f>
        <v>3.9786390000000016</v>
      </c>
      <c r="Z145" s="54"/>
    </row>
    <row r="146" spans="1:29" s="25" customFormat="1" ht="11.25" customHeight="1">
      <c r="H146" s="51" t="s">
        <v>35</v>
      </c>
      <c r="I146" s="51"/>
      <c r="J146" s="51"/>
      <c r="K146" s="51"/>
      <c r="L146" s="51"/>
      <c r="M146" s="51"/>
      <c r="N146" s="51" t="s">
        <v>0</v>
      </c>
      <c r="O146" s="51"/>
      <c r="P146" s="51"/>
      <c r="Q146" s="51"/>
      <c r="R146" s="54">
        <v>13.64</v>
      </c>
      <c r="S146" s="55"/>
      <c r="T146" s="54">
        <v>1</v>
      </c>
      <c r="U146" s="55"/>
      <c r="V146" s="54">
        <v>5.53</v>
      </c>
      <c r="W146" s="55"/>
      <c r="X146" s="55"/>
      <c r="Y146" s="54">
        <f>Q142*R146*T146*V146</f>
        <v>67.886280000000014</v>
      </c>
      <c r="Z146" s="55"/>
    </row>
    <row r="147" spans="1:29" s="25" customFormat="1" ht="11.25" customHeight="1">
      <c r="H147" s="51" t="s">
        <v>36</v>
      </c>
      <c r="I147" s="51"/>
      <c r="J147" s="51"/>
      <c r="K147" s="51"/>
      <c r="L147" s="51"/>
      <c r="M147" s="51"/>
      <c r="N147" s="51" t="s">
        <v>39</v>
      </c>
      <c r="O147" s="51"/>
      <c r="P147" s="51"/>
      <c r="Q147" s="23">
        <v>81</v>
      </c>
      <c r="R147" s="51" t="s">
        <v>0</v>
      </c>
      <c r="S147" s="51"/>
      <c r="T147" s="55" t="s">
        <v>0</v>
      </c>
      <c r="U147" s="55"/>
      <c r="V147" s="51" t="s">
        <v>0</v>
      </c>
      <c r="W147" s="51"/>
      <c r="X147" s="51"/>
      <c r="Y147" s="54">
        <f>(Y143+Y145)*Q147%</f>
        <v>816.72364638000022</v>
      </c>
      <c r="Z147" s="55"/>
      <c r="AA147" s="51" t="s">
        <v>0</v>
      </c>
      <c r="AB147" s="51"/>
      <c r="AC147" s="51"/>
    </row>
    <row r="148" spans="1:29" s="25" customFormat="1" ht="11.25" customHeight="1">
      <c r="H148" s="51" t="s">
        <v>37</v>
      </c>
      <c r="I148" s="51"/>
      <c r="J148" s="51"/>
      <c r="K148" s="51"/>
      <c r="L148" s="51"/>
      <c r="M148" s="51"/>
      <c r="N148" s="51" t="s">
        <v>39</v>
      </c>
      <c r="O148" s="51"/>
      <c r="P148" s="51"/>
      <c r="Q148" s="23">
        <v>52</v>
      </c>
      <c r="R148" s="51" t="s">
        <v>0</v>
      </c>
      <c r="S148" s="51"/>
      <c r="T148" s="55" t="s">
        <v>0</v>
      </c>
      <c r="U148" s="55"/>
      <c r="V148" s="51" t="s">
        <v>0</v>
      </c>
      <c r="W148" s="51"/>
      <c r="X148" s="51"/>
      <c r="Y148" s="54">
        <f>(Y143+Y145)*Q148%</f>
        <v>524.31641496000009</v>
      </c>
      <c r="Z148" s="55"/>
      <c r="AA148" s="51" t="s">
        <v>0</v>
      </c>
      <c r="AB148" s="51"/>
      <c r="AC148" s="51"/>
    </row>
    <row r="149" spans="1:29" s="25" customFormat="1" ht="11.25" customHeight="1">
      <c r="H149" s="59" t="s">
        <v>38</v>
      </c>
      <c r="I149" s="59"/>
      <c r="J149" s="59"/>
      <c r="K149" s="59"/>
      <c r="L149" s="59"/>
      <c r="M149" s="59"/>
      <c r="N149" s="59" t="s">
        <v>40</v>
      </c>
      <c r="O149" s="59"/>
      <c r="P149" s="59"/>
      <c r="Q149" s="18">
        <v>3.76</v>
      </c>
      <c r="R149" s="51" t="s">
        <v>0</v>
      </c>
      <c r="S149" s="51"/>
      <c r="T149" s="60">
        <v>1.35</v>
      </c>
      <c r="U149" s="61"/>
      <c r="V149" s="51" t="s">
        <v>0</v>
      </c>
      <c r="W149" s="51"/>
      <c r="X149" s="51"/>
      <c r="Y149" s="51" t="s">
        <v>0</v>
      </c>
      <c r="Z149" s="51"/>
      <c r="AA149" s="60">
        <f>Q142*Q149*T149</f>
        <v>4.5684000000000005</v>
      </c>
      <c r="AB149" s="61"/>
      <c r="AC149" s="61"/>
    </row>
    <row r="150" spans="1:29" s="25" customFormat="1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s="25" customFormat="1" ht="11.25" customHeight="1">
      <c r="Z151" s="24"/>
    </row>
    <row r="152" spans="1:29" s="25" customFormat="1" ht="11.25" customHeight="1">
      <c r="H152" s="50" t="s">
        <v>41</v>
      </c>
      <c r="I152" s="50"/>
      <c r="J152" s="50"/>
      <c r="K152" s="50"/>
      <c r="L152" s="50"/>
      <c r="M152" s="50"/>
      <c r="N152" s="50" t="s">
        <v>0</v>
      </c>
      <c r="O152" s="50"/>
      <c r="P152" s="50"/>
      <c r="Q152" s="22" t="s">
        <v>0</v>
      </c>
      <c r="R152" s="51" t="s">
        <v>0</v>
      </c>
      <c r="S152" s="51"/>
      <c r="T152" s="51"/>
      <c r="U152" s="51"/>
      <c r="V152" s="51"/>
      <c r="W152" s="51"/>
      <c r="X152" s="51"/>
      <c r="Y152" s="52">
        <f>Y143+Y144+Y146+Y147+Y148</f>
        <v>2431.9677623400003</v>
      </c>
      <c r="Z152" s="53"/>
      <c r="AA152" s="54"/>
      <c r="AB152" s="55"/>
      <c r="AC152" s="55"/>
    </row>
    <row r="153" spans="1:29" s="25" customFormat="1" ht="11.25" customHeight="1"/>
    <row r="154" spans="1:29" s="25" customFormat="1" ht="63.75" customHeight="1">
      <c r="A154" s="51">
        <v>12</v>
      </c>
      <c r="B154" s="51"/>
      <c r="C154" s="72" t="s">
        <v>86</v>
      </c>
      <c r="D154" s="51"/>
      <c r="E154" s="51"/>
      <c r="F154" s="51"/>
      <c r="G154" s="51"/>
      <c r="H154" s="72" t="s">
        <v>87</v>
      </c>
      <c r="I154" s="51"/>
      <c r="J154" s="51"/>
      <c r="K154" s="51"/>
      <c r="L154" s="51"/>
      <c r="M154" s="51"/>
      <c r="N154" s="72" t="s">
        <v>70</v>
      </c>
      <c r="O154" s="51"/>
      <c r="P154" s="51"/>
      <c r="Q154" s="17">
        <v>4.04</v>
      </c>
      <c r="R154" s="51" t="s">
        <v>0</v>
      </c>
      <c r="S154" s="51"/>
      <c r="T154" s="51" t="s">
        <v>0</v>
      </c>
      <c r="U154" s="51"/>
      <c r="V154" s="72" t="s">
        <v>86</v>
      </c>
      <c r="W154" s="51"/>
      <c r="X154" s="51"/>
      <c r="Y154" s="51" t="s">
        <v>0</v>
      </c>
      <c r="Z154" s="51"/>
    </row>
    <row r="155" spans="1:29" s="25" customFormat="1" ht="11.25" customHeight="1">
      <c r="H155" s="51" t="s">
        <v>32</v>
      </c>
      <c r="I155" s="51"/>
      <c r="J155" s="51"/>
      <c r="K155" s="51"/>
      <c r="L155" s="51"/>
      <c r="M155" s="51"/>
      <c r="N155" s="51" t="s">
        <v>0</v>
      </c>
      <c r="O155" s="51"/>
      <c r="P155" s="51"/>
      <c r="Q155" s="51"/>
      <c r="R155" s="54">
        <v>59.13</v>
      </c>
      <c r="S155" s="55"/>
      <c r="T155" s="54">
        <v>1.35</v>
      </c>
      <c r="U155" s="55"/>
      <c r="V155" s="54">
        <v>23.39</v>
      </c>
      <c r="W155" s="55"/>
      <c r="X155" s="55"/>
      <c r="Y155" s="54">
        <f>Q154*R155*T155*V155</f>
        <v>7543.1585178000014</v>
      </c>
      <c r="Z155" s="55"/>
    </row>
    <row r="156" spans="1:29" s="25" customFormat="1" ht="11.25" customHeight="1">
      <c r="H156" s="51" t="s">
        <v>33</v>
      </c>
      <c r="I156" s="51"/>
      <c r="J156" s="51"/>
      <c r="K156" s="51"/>
      <c r="L156" s="51"/>
      <c r="M156" s="51"/>
      <c r="N156" s="51" t="s">
        <v>0</v>
      </c>
      <c r="O156" s="51"/>
      <c r="P156" s="51"/>
      <c r="Q156" s="51"/>
      <c r="R156" s="54">
        <v>6.65</v>
      </c>
      <c r="S156" s="55"/>
      <c r="T156" s="54">
        <v>1.35</v>
      </c>
      <c r="U156" s="55"/>
      <c r="V156" s="54">
        <v>6.95</v>
      </c>
      <c r="W156" s="55"/>
      <c r="X156" s="55"/>
      <c r="Y156" s="54">
        <f>Q154*R156*T156*V156</f>
        <v>252.07024500000006</v>
      </c>
      <c r="Z156" s="55"/>
    </row>
    <row r="157" spans="1:29" s="25" customFormat="1" ht="11.25" customHeight="1">
      <c r="H157" s="51" t="s">
        <v>34</v>
      </c>
      <c r="I157" s="51"/>
      <c r="J157" s="51"/>
      <c r="K157" s="51"/>
      <c r="L157" s="51"/>
      <c r="M157" s="51"/>
      <c r="N157" s="51" t="s">
        <v>0</v>
      </c>
      <c r="O157" s="51"/>
      <c r="P157" s="51"/>
      <c r="Q157" s="51"/>
      <c r="R157" s="54">
        <v>0.41</v>
      </c>
      <c r="S157" s="55"/>
      <c r="T157" s="54">
        <v>1.35</v>
      </c>
      <c r="U157" s="55"/>
      <c r="V157" s="54">
        <v>23.39</v>
      </c>
      <c r="W157" s="55"/>
      <c r="X157" s="55"/>
      <c r="Y157" s="54">
        <f>Q154*R157*T157*V157</f>
        <v>52.303314599999993</v>
      </c>
      <c r="Z157" s="54"/>
    </row>
    <row r="158" spans="1:29" s="25" customFormat="1" ht="11.25" customHeight="1">
      <c r="H158" s="51" t="s">
        <v>35</v>
      </c>
      <c r="I158" s="51"/>
      <c r="J158" s="51"/>
      <c r="K158" s="51"/>
      <c r="L158" s="51"/>
      <c r="M158" s="51"/>
      <c r="N158" s="51" t="s">
        <v>0</v>
      </c>
      <c r="O158" s="51"/>
      <c r="P158" s="51"/>
      <c r="Q158" s="51"/>
      <c r="R158" s="54">
        <v>22.92</v>
      </c>
      <c r="S158" s="55"/>
      <c r="T158" s="54">
        <v>1</v>
      </c>
      <c r="U158" s="55"/>
      <c r="V158" s="54">
        <v>6.1</v>
      </c>
      <c r="W158" s="55"/>
      <c r="X158" s="55"/>
      <c r="Y158" s="54">
        <f>Q154*R158*T158*V158</f>
        <v>564.84047999999996</v>
      </c>
      <c r="Z158" s="55"/>
    </row>
    <row r="159" spans="1:29" s="25" customFormat="1" ht="11.25" customHeight="1">
      <c r="H159" s="51" t="s">
        <v>36</v>
      </c>
      <c r="I159" s="51"/>
      <c r="J159" s="51"/>
      <c r="K159" s="51"/>
      <c r="L159" s="51"/>
      <c r="M159" s="51"/>
      <c r="N159" s="51" t="s">
        <v>39</v>
      </c>
      <c r="O159" s="51"/>
      <c r="P159" s="51"/>
      <c r="Q159" s="23">
        <v>81</v>
      </c>
      <c r="R159" s="51" t="s">
        <v>0</v>
      </c>
      <c r="S159" s="51"/>
      <c r="T159" s="55" t="s">
        <v>0</v>
      </c>
      <c r="U159" s="55"/>
      <c r="V159" s="51" t="s">
        <v>0</v>
      </c>
      <c r="W159" s="51"/>
      <c r="X159" s="51"/>
      <c r="Y159" s="54">
        <f>(Y155+Y157)*Q159%</f>
        <v>6152.3240842440009</v>
      </c>
      <c r="Z159" s="55"/>
      <c r="AA159" s="51" t="s">
        <v>0</v>
      </c>
      <c r="AB159" s="51"/>
      <c r="AC159" s="51"/>
    </row>
    <row r="160" spans="1:29" s="25" customFormat="1" ht="11.25" customHeight="1">
      <c r="H160" s="51" t="s">
        <v>37</v>
      </c>
      <c r="I160" s="51"/>
      <c r="J160" s="51"/>
      <c r="K160" s="51"/>
      <c r="L160" s="51"/>
      <c r="M160" s="51"/>
      <c r="N160" s="51" t="s">
        <v>39</v>
      </c>
      <c r="O160" s="51"/>
      <c r="P160" s="51"/>
      <c r="Q160" s="23">
        <v>52</v>
      </c>
      <c r="R160" s="51" t="s">
        <v>0</v>
      </c>
      <c r="S160" s="51"/>
      <c r="T160" s="55" t="s">
        <v>0</v>
      </c>
      <c r="U160" s="55"/>
      <c r="V160" s="51" t="s">
        <v>0</v>
      </c>
      <c r="W160" s="51"/>
      <c r="X160" s="51"/>
      <c r="Y160" s="54">
        <f>(Y155+Y157)*Q160%</f>
        <v>3949.6401528480005</v>
      </c>
      <c r="Z160" s="55"/>
      <c r="AA160" s="51" t="s">
        <v>0</v>
      </c>
      <c r="AB160" s="51"/>
      <c r="AC160" s="51"/>
    </row>
    <row r="161" spans="1:29" s="25" customFormat="1" ht="11.25" customHeight="1">
      <c r="H161" s="59" t="s">
        <v>38</v>
      </c>
      <c r="I161" s="59"/>
      <c r="J161" s="59"/>
      <c r="K161" s="59"/>
      <c r="L161" s="59"/>
      <c r="M161" s="59"/>
      <c r="N161" s="59" t="s">
        <v>40</v>
      </c>
      <c r="O161" s="59"/>
      <c r="P161" s="59"/>
      <c r="Q161" s="18">
        <v>6.29</v>
      </c>
      <c r="R161" s="51" t="s">
        <v>0</v>
      </c>
      <c r="S161" s="51"/>
      <c r="T161" s="60">
        <v>1.35</v>
      </c>
      <c r="U161" s="61"/>
      <c r="V161" s="51" t="s">
        <v>0</v>
      </c>
      <c r="W161" s="51"/>
      <c r="X161" s="51"/>
      <c r="Y161" s="51" t="s">
        <v>0</v>
      </c>
      <c r="Z161" s="51"/>
      <c r="AA161" s="60">
        <f>Q154*Q161*T161</f>
        <v>34.305660000000003</v>
      </c>
      <c r="AB161" s="61"/>
      <c r="AC161" s="61"/>
    </row>
    <row r="162" spans="1:29" s="25" customFormat="1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s="25" customFormat="1" ht="11.25" customHeight="1">
      <c r="Z163" s="24"/>
    </row>
    <row r="164" spans="1:29" s="25" customFormat="1" ht="11.25" customHeight="1">
      <c r="H164" s="50" t="s">
        <v>41</v>
      </c>
      <c r="I164" s="50"/>
      <c r="J164" s="50"/>
      <c r="K164" s="50"/>
      <c r="L164" s="50"/>
      <c r="M164" s="50"/>
      <c r="N164" s="50" t="s">
        <v>0</v>
      </c>
      <c r="O164" s="50"/>
      <c r="P164" s="50"/>
      <c r="Q164" s="22" t="s">
        <v>0</v>
      </c>
      <c r="R164" s="51" t="s">
        <v>0</v>
      </c>
      <c r="S164" s="51"/>
      <c r="T164" s="51"/>
      <c r="U164" s="51"/>
      <c r="V164" s="51"/>
      <c r="W164" s="51"/>
      <c r="X164" s="51"/>
      <c r="Y164" s="52">
        <f>Y155+Y156+Y158+Y159+Y160</f>
        <v>18462.033479892005</v>
      </c>
      <c r="Z164" s="53"/>
      <c r="AA164" s="54"/>
      <c r="AB164" s="55"/>
      <c r="AC164" s="55"/>
    </row>
    <row r="165" spans="1:29" s="25" customFormat="1" ht="11.25" customHeight="1"/>
    <row r="166" spans="1:29" s="25" customFormat="1" ht="27.75" customHeight="1">
      <c r="A166" s="51">
        <v>13</v>
      </c>
      <c r="B166" s="51"/>
      <c r="C166" s="72" t="s">
        <v>88</v>
      </c>
      <c r="D166" s="51"/>
      <c r="E166" s="51"/>
      <c r="F166" s="51"/>
      <c r="G166" s="51"/>
      <c r="H166" s="72" t="s">
        <v>89</v>
      </c>
      <c r="I166" s="51"/>
      <c r="J166" s="51"/>
      <c r="K166" s="51"/>
      <c r="L166" s="51"/>
      <c r="M166" s="51"/>
      <c r="N166" s="72" t="s">
        <v>70</v>
      </c>
      <c r="O166" s="51"/>
      <c r="P166" s="51"/>
      <c r="Q166" s="17">
        <v>0.75</v>
      </c>
      <c r="R166" s="51" t="s">
        <v>0</v>
      </c>
      <c r="S166" s="51"/>
      <c r="T166" s="51" t="s">
        <v>0</v>
      </c>
      <c r="U166" s="51"/>
      <c r="V166" s="72" t="s">
        <v>88</v>
      </c>
      <c r="W166" s="51"/>
      <c r="X166" s="51"/>
      <c r="Y166" s="51" t="s">
        <v>0</v>
      </c>
      <c r="Z166" s="51"/>
    </row>
    <row r="167" spans="1:29" s="25" customFormat="1" ht="11.25" customHeight="1">
      <c r="H167" s="51" t="s">
        <v>32</v>
      </c>
      <c r="I167" s="51"/>
      <c r="J167" s="51"/>
      <c r="K167" s="51"/>
      <c r="L167" s="51"/>
      <c r="M167" s="51"/>
      <c r="N167" s="51" t="s">
        <v>0</v>
      </c>
      <c r="O167" s="51"/>
      <c r="P167" s="51"/>
      <c r="Q167" s="51"/>
      <c r="R167" s="54">
        <v>35.340000000000003</v>
      </c>
      <c r="S167" s="55"/>
      <c r="T167" s="54">
        <v>1.35</v>
      </c>
      <c r="U167" s="55"/>
      <c r="V167" s="54">
        <v>23.39</v>
      </c>
      <c r="W167" s="55"/>
      <c r="X167" s="55"/>
      <c r="Y167" s="54">
        <f>Q166*R167*T167*V167</f>
        <v>836.93513250000012</v>
      </c>
      <c r="Z167" s="55"/>
    </row>
    <row r="168" spans="1:29" s="25" customFormat="1" ht="11.25" customHeight="1">
      <c r="H168" s="51" t="s">
        <v>33</v>
      </c>
      <c r="I168" s="51"/>
      <c r="J168" s="51"/>
      <c r="K168" s="51"/>
      <c r="L168" s="51"/>
      <c r="M168" s="51"/>
      <c r="N168" s="51" t="s">
        <v>0</v>
      </c>
      <c r="O168" s="51"/>
      <c r="P168" s="51"/>
      <c r="Q168" s="51"/>
      <c r="R168" s="54">
        <v>50.17</v>
      </c>
      <c r="S168" s="55"/>
      <c r="T168" s="54">
        <v>1.35</v>
      </c>
      <c r="U168" s="55"/>
      <c r="V168" s="54">
        <v>10.49</v>
      </c>
      <c r="W168" s="55"/>
      <c r="X168" s="55"/>
      <c r="Y168" s="54">
        <f>Q166*R168*T168*V168</f>
        <v>532.86184125</v>
      </c>
      <c r="Z168" s="55"/>
    </row>
    <row r="169" spans="1:29" s="25" customFormat="1" ht="11.25" customHeight="1">
      <c r="H169" s="51" t="s">
        <v>34</v>
      </c>
      <c r="I169" s="51"/>
      <c r="J169" s="51"/>
      <c r="K169" s="51"/>
      <c r="L169" s="51"/>
      <c r="M169" s="51"/>
      <c r="N169" s="51" t="s">
        <v>0</v>
      </c>
      <c r="O169" s="51"/>
      <c r="P169" s="51"/>
      <c r="Q169" s="51"/>
      <c r="R169" s="54">
        <v>15.62</v>
      </c>
      <c r="S169" s="55"/>
      <c r="T169" s="54">
        <v>1.35</v>
      </c>
      <c r="U169" s="55"/>
      <c r="V169" s="54">
        <v>23.39</v>
      </c>
      <c r="W169" s="55"/>
      <c r="X169" s="55"/>
      <c r="Y169" s="54">
        <f>Q166*R169*T169*V169</f>
        <v>369.91869750000001</v>
      </c>
      <c r="Z169" s="54"/>
    </row>
    <row r="170" spans="1:29" s="25" customFormat="1" ht="11.25" customHeight="1">
      <c r="H170" s="51" t="s">
        <v>35</v>
      </c>
      <c r="I170" s="51"/>
      <c r="J170" s="51"/>
      <c r="K170" s="51"/>
      <c r="L170" s="51"/>
      <c r="M170" s="51"/>
      <c r="N170" s="51" t="s">
        <v>0</v>
      </c>
      <c r="O170" s="51"/>
      <c r="P170" s="51"/>
      <c r="Q170" s="51"/>
      <c r="R170" s="54">
        <v>13.04</v>
      </c>
      <c r="S170" s="55"/>
      <c r="T170" s="54">
        <v>1</v>
      </c>
      <c r="U170" s="55"/>
      <c r="V170" s="54">
        <v>5.51</v>
      </c>
      <c r="W170" s="55"/>
      <c r="X170" s="55"/>
      <c r="Y170" s="54">
        <f>Q166*R170*T170*V170</f>
        <v>53.887799999999991</v>
      </c>
      <c r="Z170" s="55"/>
    </row>
    <row r="171" spans="1:29" s="25" customFormat="1" ht="11.25" customHeight="1">
      <c r="H171" s="51" t="s">
        <v>36</v>
      </c>
      <c r="I171" s="51"/>
      <c r="J171" s="51"/>
      <c r="K171" s="51"/>
      <c r="L171" s="51"/>
      <c r="M171" s="51"/>
      <c r="N171" s="51" t="s">
        <v>39</v>
      </c>
      <c r="O171" s="51"/>
      <c r="P171" s="51"/>
      <c r="Q171" s="23">
        <v>81</v>
      </c>
      <c r="R171" s="51" t="s">
        <v>0</v>
      </c>
      <c r="S171" s="51"/>
      <c r="T171" s="55" t="s">
        <v>0</v>
      </c>
      <c r="U171" s="55"/>
      <c r="V171" s="51" t="s">
        <v>0</v>
      </c>
      <c r="W171" s="51"/>
      <c r="X171" s="51"/>
      <c r="Y171" s="54">
        <f>(Y167+Y169)*Q171%</f>
        <v>977.55160230000013</v>
      </c>
      <c r="Z171" s="55"/>
      <c r="AA171" s="51" t="s">
        <v>0</v>
      </c>
      <c r="AB171" s="51"/>
      <c r="AC171" s="51"/>
    </row>
    <row r="172" spans="1:29" s="25" customFormat="1" ht="11.25" customHeight="1">
      <c r="H172" s="51" t="s">
        <v>37</v>
      </c>
      <c r="I172" s="51"/>
      <c r="J172" s="51"/>
      <c r="K172" s="51"/>
      <c r="L172" s="51"/>
      <c r="M172" s="51"/>
      <c r="N172" s="51" t="s">
        <v>39</v>
      </c>
      <c r="O172" s="51"/>
      <c r="P172" s="51"/>
      <c r="Q172" s="23">
        <v>52</v>
      </c>
      <c r="R172" s="51" t="s">
        <v>0</v>
      </c>
      <c r="S172" s="51"/>
      <c r="T172" s="55" t="s">
        <v>0</v>
      </c>
      <c r="U172" s="55"/>
      <c r="V172" s="51" t="s">
        <v>0</v>
      </c>
      <c r="W172" s="51"/>
      <c r="X172" s="51"/>
      <c r="Y172" s="54">
        <f>(Y167+Y169)*Q172%</f>
        <v>627.56399160000001</v>
      </c>
      <c r="Z172" s="55"/>
      <c r="AA172" s="51" t="s">
        <v>0</v>
      </c>
      <c r="AB172" s="51"/>
      <c r="AC172" s="51"/>
    </row>
    <row r="173" spans="1:29" s="25" customFormat="1" ht="11.25" customHeight="1">
      <c r="H173" s="59" t="s">
        <v>38</v>
      </c>
      <c r="I173" s="59"/>
      <c r="J173" s="59"/>
      <c r="K173" s="59"/>
      <c r="L173" s="59"/>
      <c r="M173" s="59"/>
      <c r="N173" s="59" t="s">
        <v>40</v>
      </c>
      <c r="O173" s="59"/>
      <c r="P173" s="59"/>
      <c r="Q173" s="18">
        <v>3.76</v>
      </c>
      <c r="R173" s="51" t="s">
        <v>0</v>
      </c>
      <c r="S173" s="51"/>
      <c r="T173" s="60">
        <v>1.35</v>
      </c>
      <c r="U173" s="61"/>
      <c r="V173" s="51" t="s">
        <v>0</v>
      </c>
      <c r="W173" s="51"/>
      <c r="X173" s="51"/>
      <c r="Y173" s="51" t="s">
        <v>0</v>
      </c>
      <c r="Z173" s="51"/>
      <c r="AA173" s="60">
        <f>Q166*Q173*T173</f>
        <v>3.8069999999999999</v>
      </c>
      <c r="AB173" s="61"/>
      <c r="AC173" s="61"/>
    </row>
    <row r="174" spans="1:29" s="25" customFormat="1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s="25" customFormat="1" ht="11.25" customHeight="1">
      <c r="Z175" s="24"/>
    </row>
    <row r="176" spans="1:29" s="25" customFormat="1" ht="11.25" customHeight="1">
      <c r="H176" s="50" t="s">
        <v>41</v>
      </c>
      <c r="I176" s="50"/>
      <c r="J176" s="50"/>
      <c r="K176" s="50"/>
      <c r="L176" s="50"/>
      <c r="M176" s="50"/>
      <c r="N176" s="50" t="s">
        <v>0</v>
      </c>
      <c r="O176" s="50"/>
      <c r="P176" s="50"/>
      <c r="Q176" s="22" t="s">
        <v>0</v>
      </c>
      <c r="R176" s="51" t="s">
        <v>0</v>
      </c>
      <c r="S176" s="51"/>
      <c r="T176" s="51"/>
      <c r="U176" s="51"/>
      <c r="V176" s="51"/>
      <c r="W176" s="51"/>
      <c r="X176" s="51"/>
      <c r="Y176" s="52">
        <f>Y167+Y168+Y170+Y171+Y172</f>
        <v>3028.8003676500002</v>
      </c>
      <c r="Z176" s="53"/>
      <c r="AA176" s="54"/>
      <c r="AB176" s="55"/>
      <c r="AC176" s="55"/>
    </row>
    <row r="177" spans="1:29" s="25" customFormat="1" ht="11.25" customHeight="1"/>
    <row r="178" spans="1:29" s="25" customFormat="1" ht="53.25" customHeight="1">
      <c r="A178" s="51">
        <v>14</v>
      </c>
      <c r="B178" s="51"/>
      <c r="C178" s="72" t="s">
        <v>90</v>
      </c>
      <c r="D178" s="51"/>
      <c r="E178" s="51"/>
      <c r="F178" s="51"/>
      <c r="G178" s="51"/>
      <c r="H178" s="72" t="s">
        <v>91</v>
      </c>
      <c r="I178" s="51"/>
      <c r="J178" s="51"/>
      <c r="K178" s="51"/>
      <c r="L178" s="51"/>
      <c r="M178" s="51"/>
      <c r="N178" s="72" t="s">
        <v>70</v>
      </c>
      <c r="O178" s="51"/>
      <c r="P178" s="51"/>
      <c r="Q178" s="17">
        <v>21.75</v>
      </c>
      <c r="R178" s="51" t="s">
        <v>0</v>
      </c>
      <c r="S178" s="51"/>
      <c r="T178" s="51" t="s">
        <v>0</v>
      </c>
      <c r="U178" s="51"/>
      <c r="V178" s="72" t="s">
        <v>90</v>
      </c>
      <c r="W178" s="51"/>
      <c r="X178" s="51"/>
      <c r="Y178" s="51" t="s">
        <v>0</v>
      </c>
      <c r="Z178" s="51"/>
    </row>
    <row r="179" spans="1:29" s="25" customFormat="1" ht="11.25" customHeight="1">
      <c r="H179" s="51" t="s">
        <v>32</v>
      </c>
      <c r="I179" s="51"/>
      <c r="J179" s="51"/>
      <c r="K179" s="51"/>
      <c r="L179" s="51"/>
      <c r="M179" s="51"/>
      <c r="N179" s="51" t="s">
        <v>0</v>
      </c>
      <c r="O179" s="51"/>
      <c r="P179" s="51"/>
      <c r="Q179" s="51"/>
      <c r="R179" s="54">
        <v>115.06</v>
      </c>
      <c r="S179" s="55"/>
      <c r="T179" s="54">
        <v>1.35</v>
      </c>
      <c r="U179" s="55"/>
      <c r="V179" s="54">
        <v>23.39</v>
      </c>
      <c r="W179" s="55"/>
      <c r="X179" s="55"/>
      <c r="Y179" s="54">
        <f>Q178*R179*T179*V179</f>
        <v>79021.927957500011</v>
      </c>
      <c r="Z179" s="55"/>
    </row>
    <row r="180" spans="1:29" s="25" customFormat="1" ht="11.25" customHeight="1">
      <c r="H180" s="51" t="s">
        <v>33</v>
      </c>
      <c r="I180" s="51"/>
      <c r="J180" s="51"/>
      <c r="K180" s="51"/>
      <c r="L180" s="51"/>
      <c r="M180" s="51"/>
      <c r="N180" s="51" t="s">
        <v>0</v>
      </c>
      <c r="O180" s="51"/>
      <c r="P180" s="51"/>
      <c r="Q180" s="51"/>
      <c r="R180" s="54">
        <v>45.42</v>
      </c>
      <c r="S180" s="55"/>
      <c r="T180" s="54">
        <v>1.35</v>
      </c>
      <c r="U180" s="55"/>
      <c r="V180" s="54">
        <v>8.1199999999999992</v>
      </c>
      <c r="W180" s="55"/>
      <c r="X180" s="55"/>
      <c r="Y180" s="54">
        <f>Q178*R180*T180*V180</f>
        <v>10829.195369999999</v>
      </c>
      <c r="Z180" s="55"/>
    </row>
    <row r="181" spans="1:29" s="25" customFormat="1" ht="11.25" customHeight="1">
      <c r="H181" s="51" t="s">
        <v>34</v>
      </c>
      <c r="I181" s="51"/>
      <c r="J181" s="51"/>
      <c r="K181" s="51"/>
      <c r="L181" s="51"/>
      <c r="M181" s="51"/>
      <c r="N181" s="51" t="s">
        <v>0</v>
      </c>
      <c r="O181" s="51"/>
      <c r="P181" s="51"/>
      <c r="Q181" s="51"/>
      <c r="R181" s="54">
        <v>1.35</v>
      </c>
      <c r="S181" s="55"/>
      <c r="T181" s="54">
        <v>1.35</v>
      </c>
      <c r="U181" s="55"/>
      <c r="V181" s="54">
        <v>23.39</v>
      </c>
      <c r="W181" s="55"/>
      <c r="X181" s="55"/>
      <c r="Y181" s="54">
        <f>Q178*R181*T181*V181</f>
        <v>927.1649812500001</v>
      </c>
      <c r="Z181" s="54"/>
    </row>
    <row r="182" spans="1:29" s="25" customFormat="1" ht="11.25" customHeight="1">
      <c r="H182" s="51" t="s">
        <v>35</v>
      </c>
      <c r="I182" s="51"/>
      <c r="J182" s="51"/>
      <c r="K182" s="51"/>
      <c r="L182" s="51"/>
      <c r="M182" s="51"/>
      <c r="N182" s="51" t="s">
        <v>0</v>
      </c>
      <c r="O182" s="51"/>
      <c r="P182" s="51"/>
      <c r="Q182" s="51"/>
      <c r="R182" s="54">
        <v>52.46</v>
      </c>
      <c r="S182" s="55"/>
      <c r="T182" s="54">
        <v>1</v>
      </c>
      <c r="U182" s="55"/>
      <c r="V182" s="54">
        <v>4.5999999999999996</v>
      </c>
      <c r="W182" s="55"/>
      <c r="X182" s="55"/>
      <c r="Y182" s="54">
        <f>Q178*R182*T182*V182</f>
        <v>5248.6230000000005</v>
      </c>
      <c r="Z182" s="55"/>
    </row>
    <row r="183" spans="1:29" s="25" customFormat="1" ht="11.25" customHeight="1">
      <c r="H183" s="51" t="s">
        <v>36</v>
      </c>
      <c r="I183" s="51"/>
      <c r="J183" s="51"/>
      <c r="K183" s="51"/>
      <c r="L183" s="51"/>
      <c r="M183" s="51"/>
      <c r="N183" s="51" t="s">
        <v>39</v>
      </c>
      <c r="O183" s="51"/>
      <c r="P183" s="51"/>
      <c r="Q183" s="23">
        <v>81</v>
      </c>
      <c r="R183" s="51" t="s">
        <v>0</v>
      </c>
      <c r="S183" s="51"/>
      <c r="T183" s="55" t="s">
        <v>0</v>
      </c>
      <c r="U183" s="55"/>
      <c r="V183" s="51" t="s">
        <v>0</v>
      </c>
      <c r="W183" s="51"/>
      <c r="X183" s="51"/>
      <c r="Y183" s="54">
        <f>(Y179+Y181)*Q183%</f>
        <v>64758.76528038751</v>
      </c>
      <c r="Z183" s="55"/>
      <c r="AA183" s="51" t="s">
        <v>0</v>
      </c>
      <c r="AB183" s="51"/>
      <c r="AC183" s="51"/>
    </row>
    <row r="184" spans="1:29" s="25" customFormat="1" ht="11.25" customHeight="1">
      <c r="H184" s="51" t="s">
        <v>37</v>
      </c>
      <c r="I184" s="51"/>
      <c r="J184" s="51"/>
      <c r="K184" s="51"/>
      <c r="L184" s="51"/>
      <c r="M184" s="51"/>
      <c r="N184" s="51" t="s">
        <v>39</v>
      </c>
      <c r="O184" s="51"/>
      <c r="P184" s="51"/>
      <c r="Q184" s="23">
        <v>52</v>
      </c>
      <c r="R184" s="51" t="s">
        <v>0</v>
      </c>
      <c r="S184" s="51"/>
      <c r="T184" s="55" t="s">
        <v>0</v>
      </c>
      <c r="U184" s="55"/>
      <c r="V184" s="51" t="s">
        <v>0</v>
      </c>
      <c r="W184" s="51"/>
      <c r="X184" s="51"/>
      <c r="Y184" s="54">
        <f>(Y179+Y181)*Q184%</f>
        <v>41573.528328150009</v>
      </c>
      <c r="Z184" s="55"/>
      <c r="AA184" s="51" t="s">
        <v>0</v>
      </c>
      <c r="AB184" s="51"/>
      <c r="AC184" s="51"/>
    </row>
    <row r="185" spans="1:29" s="25" customFormat="1" ht="11.25" customHeight="1">
      <c r="H185" s="59" t="s">
        <v>38</v>
      </c>
      <c r="I185" s="59"/>
      <c r="J185" s="59"/>
      <c r="K185" s="59"/>
      <c r="L185" s="59"/>
      <c r="M185" s="59"/>
      <c r="N185" s="59" t="s">
        <v>40</v>
      </c>
      <c r="O185" s="59"/>
      <c r="P185" s="59"/>
      <c r="Q185" s="18">
        <v>12.24</v>
      </c>
      <c r="R185" s="51" t="s">
        <v>0</v>
      </c>
      <c r="S185" s="51"/>
      <c r="T185" s="60">
        <v>1.35</v>
      </c>
      <c r="U185" s="61"/>
      <c r="V185" s="51" t="s">
        <v>0</v>
      </c>
      <c r="W185" s="51"/>
      <c r="X185" s="51"/>
      <c r="Y185" s="51" t="s">
        <v>0</v>
      </c>
      <c r="Z185" s="51"/>
      <c r="AA185" s="60">
        <f>Q178*Q185*T185</f>
        <v>359.39700000000005</v>
      </c>
      <c r="AB185" s="61"/>
      <c r="AC185" s="61"/>
    </row>
    <row r="186" spans="1:29" s="25" customFormat="1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s="25" customFormat="1" ht="11.25" customHeight="1">
      <c r="Z187" s="24"/>
    </row>
    <row r="188" spans="1:29" s="25" customFormat="1" ht="11.25" customHeight="1">
      <c r="H188" s="50" t="s">
        <v>41</v>
      </c>
      <c r="I188" s="50"/>
      <c r="J188" s="50"/>
      <c r="K188" s="50"/>
      <c r="L188" s="50"/>
      <c r="M188" s="50"/>
      <c r="N188" s="50" t="s">
        <v>0</v>
      </c>
      <c r="O188" s="50"/>
      <c r="P188" s="50"/>
      <c r="Q188" s="22" t="s">
        <v>0</v>
      </c>
      <c r="R188" s="51" t="s">
        <v>0</v>
      </c>
      <c r="S188" s="51"/>
      <c r="T188" s="51"/>
      <c r="U188" s="51"/>
      <c r="V188" s="51"/>
      <c r="W188" s="51"/>
      <c r="X188" s="51"/>
      <c r="Y188" s="52">
        <f>Y179+Y180+Y182+Y183+Y184</f>
        <v>201432.03993603753</v>
      </c>
      <c r="Z188" s="53"/>
      <c r="AA188" s="54"/>
      <c r="AB188" s="55"/>
      <c r="AC188" s="55"/>
    </row>
    <row r="189" spans="1:29" s="25" customFormat="1" ht="11.25" customHeight="1"/>
    <row r="190" spans="1:29" s="25" customFormat="1" ht="69" customHeight="1">
      <c r="A190" s="51">
        <v>15</v>
      </c>
      <c r="B190" s="51"/>
      <c r="C190" s="72" t="s">
        <v>92</v>
      </c>
      <c r="D190" s="51"/>
      <c r="E190" s="51"/>
      <c r="F190" s="51"/>
      <c r="G190" s="51"/>
      <c r="H190" s="72" t="s">
        <v>93</v>
      </c>
      <c r="I190" s="51"/>
      <c r="J190" s="51"/>
      <c r="K190" s="51"/>
      <c r="L190" s="51"/>
      <c r="M190" s="51"/>
      <c r="N190" s="72" t="s">
        <v>64</v>
      </c>
      <c r="O190" s="51"/>
      <c r="P190" s="51"/>
      <c r="Q190" s="17">
        <v>4</v>
      </c>
      <c r="R190" s="51" t="s">
        <v>0</v>
      </c>
      <c r="S190" s="51"/>
      <c r="T190" s="51" t="s">
        <v>0</v>
      </c>
      <c r="U190" s="51"/>
      <c r="V190" s="72" t="s">
        <v>92</v>
      </c>
      <c r="W190" s="51"/>
      <c r="X190" s="51"/>
      <c r="Y190" s="51" t="s">
        <v>0</v>
      </c>
      <c r="Z190" s="51"/>
    </row>
    <row r="191" spans="1:29" s="25" customFormat="1" ht="11.25" customHeight="1">
      <c r="H191" s="51" t="s">
        <v>32</v>
      </c>
      <c r="I191" s="51"/>
      <c r="J191" s="51"/>
      <c r="K191" s="51"/>
      <c r="L191" s="51"/>
      <c r="M191" s="51"/>
      <c r="N191" s="51" t="s">
        <v>0</v>
      </c>
      <c r="O191" s="51"/>
      <c r="P191" s="51"/>
      <c r="Q191" s="51"/>
      <c r="R191" s="54">
        <v>31.11</v>
      </c>
      <c r="S191" s="55"/>
      <c r="T191" s="54">
        <v>1.35</v>
      </c>
      <c r="U191" s="55"/>
      <c r="V191" s="54">
        <v>23.39</v>
      </c>
      <c r="W191" s="55"/>
      <c r="X191" s="55"/>
      <c r="Y191" s="54">
        <f>Q190*R191*T191*V191</f>
        <v>3929.3796600000001</v>
      </c>
      <c r="Z191" s="55"/>
    </row>
    <row r="192" spans="1:29" s="25" customFormat="1" ht="11.25" customHeight="1">
      <c r="H192" s="51" t="s">
        <v>33</v>
      </c>
      <c r="I192" s="51"/>
      <c r="J192" s="51"/>
      <c r="K192" s="51"/>
      <c r="L192" s="51"/>
      <c r="M192" s="51"/>
      <c r="N192" s="51" t="s">
        <v>0</v>
      </c>
      <c r="O192" s="51"/>
      <c r="P192" s="51"/>
      <c r="Q192" s="51"/>
      <c r="R192" s="54">
        <v>2.1</v>
      </c>
      <c r="S192" s="55"/>
      <c r="T192" s="54">
        <v>1.35</v>
      </c>
      <c r="U192" s="55"/>
      <c r="V192" s="54">
        <v>6.58</v>
      </c>
      <c r="W192" s="55"/>
      <c r="X192" s="55"/>
      <c r="Y192" s="54">
        <f>Q190*R192*T192*V192</f>
        <v>74.617200000000011</v>
      </c>
      <c r="Z192" s="55"/>
    </row>
    <row r="193" spans="1:29" s="25" customFormat="1" ht="11.25" customHeight="1">
      <c r="H193" s="51" t="s">
        <v>34</v>
      </c>
      <c r="I193" s="51"/>
      <c r="J193" s="51"/>
      <c r="K193" s="51"/>
      <c r="L193" s="51"/>
      <c r="M193" s="51"/>
      <c r="N193" s="51" t="s">
        <v>0</v>
      </c>
      <c r="O193" s="51"/>
      <c r="P193" s="51"/>
      <c r="Q193" s="51"/>
      <c r="R193" s="54">
        <v>0</v>
      </c>
      <c r="S193" s="55"/>
      <c r="T193" s="54">
        <v>1.35</v>
      </c>
      <c r="U193" s="55"/>
      <c r="V193" s="54">
        <v>23.39</v>
      </c>
      <c r="W193" s="55"/>
      <c r="X193" s="55"/>
      <c r="Y193" s="54">
        <f>Q190*R193*T193*V193</f>
        <v>0</v>
      </c>
      <c r="Z193" s="54"/>
    </row>
    <row r="194" spans="1:29" s="25" customFormat="1" ht="11.25" customHeight="1">
      <c r="H194" s="51" t="s">
        <v>35</v>
      </c>
      <c r="I194" s="51"/>
      <c r="J194" s="51"/>
      <c r="K194" s="51"/>
      <c r="L194" s="51"/>
      <c r="M194" s="51"/>
      <c r="N194" s="51" t="s">
        <v>0</v>
      </c>
      <c r="O194" s="51"/>
      <c r="P194" s="51"/>
      <c r="Q194" s="51"/>
      <c r="R194" s="54">
        <v>47.34</v>
      </c>
      <c r="S194" s="55"/>
      <c r="T194" s="54">
        <v>1</v>
      </c>
      <c r="U194" s="55"/>
      <c r="V194" s="54">
        <v>7.85</v>
      </c>
      <c r="W194" s="55"/>
      <c r="X194" s="55"/>
      <c r="Y194" s="54">
        <f>Q190*R194*T194*V194</f>
        <v>1486.4760000000001</v>
      </c>
      <c r="Z194" s="55"/>
    </row>
    <row r="195" spans="1:29" s="25" customFormat="1" ht="11.25" customHeight="1">
      <c r="H195" s="51" t="s">
        <v>36</v>
      </c>
      <c r="I195" s="51"/>
      <c r="J195" s="51"/>
      <c r="K195" s="51"/>
      <c r="L195" s="51"/>
      <c r="M195" s="51"/>
      <c r="N195" s="51" t="s">
        <v>39</v>
      </c>
      <c r="O195" s="51"/>
      <c r="P195" s="51"/>
      <c r="Q195" s="23">
        <v>81</v>
      </c>
      <c r="R195" s="51" t="s">
        <v>0</v>
      </c>
      <c r="S195" s="51"/>
      <c r="T195" s="55" t="s">
        <v>0</v>
      </c>
      <c r="U195" s="55"/>
      <c r="V195" s="51" t="s">
        <v>0</v>
      </c>
      <c r="W195" s="51"/>
      <c r="X195" s="51"/>
      <c r="Y195" s="54">
        <f>(Y191+Y193)*Q195%</f>
        <v>3182.7975246000001</v>
      </c>
      <c r="Z195" s="55"/>
      <c r="AA195" s="51" t="s">
        <v>0</v>
      </c>
      <c r="AB195" s="51"/>
      <c r="AC195" s="51"/>
    </row>
    <row r="196" spans="1:29" s="25" customFormat="1" ht="11.25" customHeight="1">
      <c r="H196" s="51" t="s">
        <v>37</v>
      </c>
      <c r="I196" s="51"/>
      <c r="J196" s="51"/>
      <c r="K196" s="51"/>
      <c r="L196" s="51"/>
      <c r="M196" s="51"/>
      <c r="N196" s="51" t="s">
        <v>39</v>
      </c>
      <c r="O196" s="51"/>
      <c r="P196" s="51"/>
      <c r="Q196" s="23">
        <v>52</v>
      </c>
      <c r="R196" s="51" t="s">
        <v>0</v>
      </c>
      <c r="S196" s="51"/>
      <c r="T196" s="55" t="s">
        <v>0</v>
      </c>
      <c r="U196" s="55"/>
      <c r="V196" s="51" t="s">
        <v>0</v>
      </c>
      <c r="W196" s="51"/>
      <c r="X196" s="51"/>
      <c r="Y196" s="54">
        <f>(Y191+Y193)*Q196%</f>
        <v>2043.2774232000002</v>
      </c>
      <c r="Z196" s="55"/>
      <c r="AA196" s="51" t="s">
        <v>0</v>
      </c>
      <c r="AB196" s="51"/>
      <c r="AC196" s="51"/>
    </row>
    <row r="197" spans="1:29" s="25" customFormat="1" ht="11.25" customHeight="1">
      <c r="H197" s="59" t="s">
        <v>38</v>
      </c>
      <c r="I197" s="59"/>
      <c r="J197" s="59"/>
      <c r="K197" s="59"/>
      <c r="L197" s="59"/>
      <c r="M197" s="59"/>
      <c r="N197" s="59" t="s">
        <v>40</v>
      </c>
      <c r="O197" s="59"/>
      <c r="P197" s="59"/>
      <c r="Q197" s="18">
        <v>3.31</v>
      </c>
      <c r="R197" s="51" t="s">
        <v>0</v>
      </c>
      <c r="S197" s="51"/>
      <c r="T197" s="60">
        <v>1.35</v>
      </c>
      <c r="U197" s="61"/>
      <c r="V197" s="51" t="s">
        <v>0</v>
      </c>
      <c r="W197" s="51"/>
      <c r="X197" s="51"/>
      <c r="Y197" s="51" t="s">
        <v>0</v>
      </c>
      <c r="Z197" s="51"/>
      <c r="AA197" s="60">
        <f>Q190*Q197*T197</f>
        <v>17.874000000000002</v>
      </c>
      <c r="AB197" s="61"/>
      <c r="AC197" s="61"/>
    </row>
    <row r="198" spans="1:29" s="25" customFormat="1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s="25" customFormat="1" ht="11.25" customHeight="1">
      <c r="Z199" s="24"/>
    </row>
    <row r="200" spans="1:29" s="25" customFormat="1" ht="11.25" customHeight="1">
      <c r="H200" s="50" t="s">
        <v>41</v>
      </c>
      <c r="I200" s="50"/>
      <c r="J200" s="50"/>
      <c r="K200" s="50"/>
      <c r="L200" s="50"/>
      <c r="M200" s="50"/>
      <c r="N200" s="50" t="s">
        <v>0</v>
      </c>
      <c r="O200" s="50"/>
      <c r="P200" s="50"/>
      <c r="Q200" s="22" t="s">
        <v>0</v>
      </c>
      <c r="R200" s="51" t="s">
        <v>0</v>
      </c>
      <c r="S200" s="51"/>
      <c r="T200" s="51"/>
      <c r="U200" s="51"/>
      <c r="V200" s="51"/>
      <c r="W200" s="51"/>
      <c r="X200" s="51"/>
      <c r="Y200" s="52">
        <f>Y191+Y192+Y194+Y195+Y196</f>
        <v>10716.547807800001</v>
      </c>
      <c r="Z200" s="53"/>
      <c r="AA200" s="54"/>
      <c r="AB200" s="55"/>
      <c r="AC200" s="55"/>
    </row>
    <row r="201" spans="1:29" s="25" customFormat="1" ht="11.25" customHeight="1"/>
    <row r="202" spans="1:29" s="25" customFormat="1" ht="50.25" customHeight="1">
      <c r="A202" s="51">
        <v>16</v>
      </c>
      <c r="B202" s="51"/>
      <c r="C202" s="72" t="s">
        <v>94</v>
      </c>
      <c r="D202" s="51"/>
      <c r="E202" s="51"/>
      <c r="F202" s="51"/>
      <c r="G202" s="51"/>
      <c r="H202" s="72" t="s">
        <v>95</v>
      </c>
      <c r="I202" s="51"/>
      <c r="J202" s="51"/>
      <c r="K202" s="51"/>
      <c r="L202" s="51"/>
      <c r="M202" s="51"/>
      <c r="N202" s="72" t="s">
        <v>96</v>
      </c>
      <c r="O202" s="51"/>
      <c r="P202" s="51"/>
      <c r="Q202" s="17">
        <v>2.4</v>
      </c>
      <c r="R202" s="51" t="s">
        <v>0</v>
      </c>
      <c r="S202" s="51"/>
      <c r="T202" s="51" t="s">
        <v>0</v>
      </c>
      <c r="U202" s="51"/>
      <c r="V202" s="72" t="s">
        <v>94</v>
      </c>
      <c r="W202" s="51"/>
      <c r="X202" s="51"/>
      <c r="Y202" s="51" t="s">
        <v>0</v>
      </c>
      <c r="Z202" s="51"/>
    </row>
    <row r="203" spans="1:29" s="25" customFormat="1" ht="11.25" customHeight="1">
      <c r="H203" s="51" t="s">
        <v>32</v>
      </c>
      <c r="I203" s="51"/>
      <c r="J203" s="51"/>
      <c r="K203" s="51"/>
      <c r="L203" s="51"/>
      <c r="M203" s="51"/>
      <c r="N203" s="51" t="s">
        <v>0</v>
      </c>
      <c r="O203" s="51"/>
      <c r="P203" s="51"/>
      <c r="Q203" s="51"/>
      <c r="R203" s="54">
        <v>22.09</v>
      </c>
      <c r="S203" s="55"/>
      <c r="T203" s="54">
        <v>1.35</v>
      </c>
      <c r="U203" s="55"/>
      <c r="V203" s="54">
        <v>23.39</v>
      </c>
      <c r="W203" s="55"/>
      <c r="X203" s="55"/>
      <c r="Y203" s="54">
        <f>Q202*R203*T203*V203</f>
        <v>1674.0597240000002</v>
      </c>
      <c r="Z203" s="55"/>
    </row>
    <row r="204" spans="1:29" s="25" customFormat="1" ht="11.25" customHeight="1">
      <c r="H204" s="51" t="s">
        <v>33</v>
      </c>
      <c r="I204" s="51"/>
      <c r="J204" s="51"/>
      <c r="K204" s="51"/>
      <c r="L204" s="51"/>
      <c r="M204" s="51"/>
      <c r="N204" s="51" t="s">
        <v>0</v>
      </c>
      <c r="O204" s="51"/>
      <c r="P204" s="51"/>
      <c r="Q204" s="51"/>
      <c r="R204" s="54">
        <v>12.23</v>
      </c>
      <c r="S204" s="55"/>
      <c r="T204" s="54">
        <v>1.35</v>
      </c>
      <c r="U204" s="55"/>
      <c r="V204" s="54">
        <v>6.47</v>
      </c>
      <c r="W204" s="55"/>
      <c r="X204" s="55"/>
      <c r="Y204" s="54">
        <f>Q202*R204*T204*V204</f>
        <v>256.375044</v>
      </c>
      <c r="Z204" s="55"/>
    </row>
    <row r="205" spans="1:29" s="25" customFormat="1" ht="11.25" customHeight="1">
      <c r="H205" s="51" t="s">
        <v>34</v>
      </c>
      <c r="I205" s="51"/>
      <c r="J205" s="51"/>
      <c r="K205" s="51"/>
      <c r="L205" s="51"/>
      <c r="M205" s="51"/>
      <c r="N205" s="51" t="s">
        <v>0</v>
      </c>
      <c r="O205" s="51"/>
      <c r="P205" s="51"/>
      <c r="Q205" s="51"/>
      <c r="R205" s="54">
        <v>0</v>
      </c>
      <c r="S205" s="55"/>
      <c r="T205" s="54">
        <v>1.35</v>
      </c>
      <c r="U205" s="55"/>
      <c r="V205" s="54">
        <v>23.39</v>
      </c>
      <c r="W205" s="55"/>
      <c r="X205" s="55"/>
      <c r="Y205" s="54">
        <f>Q202*R205*T205*V205</f>
        <v>0</v>
      </c>
      <c r="Z205" s="54"/>
    </row>
    <row r="206" spans="1:29" s="25" customFormat="1" ht="11.25" customHeight="1">
      <c r="H206" s="51" t="s">
        <v>35</v>
      </c>
      <c r="I206" s="51"/>
      <c r="J206" s="51"/>
      <c r="K206" s="51"/>
      <c r="L206" s="51"/>
      <c r="M206" s="51"/>
      <c r="N206" s="51" t="s">
        <v>0</v>
      </c>
      <c r="O206" s="51"/>
      <c r="P206" s="51"/>
      <c r="Q206" s="51"/>
      <c r="R206" s="54">
        <v>1.1200000000000001</v>
      </c>
      <c r="S206" s="55"/>
      <c r="T206" s="54">
        <v>1</v>
      </c>
      <c r="U206" s="55"/>
      <c r="V206" s="54">
        <v>13.06</v>
      </c>
      <c r="W206" s="55"/>
      <c r="X206" s="55"/>
      <c r="Y206" s="54">
        <f>Q202*R206*T206*V206</f>
        <v>35.10528</v>
      </c>
      <c r="Z206" s="55"/>
    </row>
    <row r="207" spans="1:29" s="25" customFormat="1" ht="11.25" customHeight="1">
      <c r="H207" s="51" t="s">
        <v>36</v>
      </c>
      <c r="I207" s="51"/>
      <c r="J207" s="51"/>
      <c r="K207" s="51"/>
      <c r="L207" s="51"/>
      <c r="M207" s="51"/>
      <c r="N207" s="51" t="s">
        <v>39</v>
      </c>
      <c r="O207" s="51"/>
      <c r="P207" s="51"/>
      <c r="Q207" s="23">
        <v>68</v>
      </c>
      <c r="R207" s="51" t="s">
        <v>0</v>
      </c>
      <c r="S207" s="51"/>
      <c r="T207" s="55" t="s">
        <v>0</v>
      </c>
      <c r="U207" s="55"/>
      <c r="V207" s="51" t="s">
        <v>0</v>
      </c>
      <c r="W207" s="51"/>
      <c r="X207" s="51"/>
      <c r="Y207" s="54">
        <f>(Y203+Y205)*Q207%</f>
        <v>1138.3606123200002</v>
      </c>
      <c r="Z207" s="55"/>
      <c r="AA207" s="51" t="s">
        <v>0</v>
      </c>
      <c r="AB207" s="51"/>
      <c r="AC207" s="51"/>
    </row>
    <row r="208" spans="1:29" s="25" customFormat="1" ht="11.25" customHeight="1">
      <c r="H208" s="51" t="s">
        <v>37</v>
      </c>
      <c r="I208" s="51"/>
      <c r="J208" s="51"/>
      <c r="K208" s="51"/>
      <c r="L208" s="51"/>
      <c r="M208" s="51"/>
      <c r="N208" s="51" t="s">
        <v>39</v>
      </c>
      <c r="O208" s="51"/>
      <c r="P208" s="51"/>
      <c r="Q208" s="23">
        <v>48</v>
      </c>
      <c r="R208" s="51" t="s">
        <v>0</v>
      </c>
      <c r="S208" s="51"/>
      <c r="T208" s="55" t="s">
        <v>0</v>
      </c>
      <c r="U208" s="55"/>
      <c r="V208" s="51" t="s">
        <v>0</v>
      </c>
      <c r="W208" s="51"/>
      <c r="X208" s="51"/>
      <c r="Y208" s="54">
        <f>(Y203+Y205)*Q208%</f>
        <v>803.54866752000009</v>
      </c>
      <c r="Z208" s="55"/>
      <c r="AA208" s="51" t="s">
        <v>0</v>
      </c>
      <c r="AB208" s="51"/>
      <c r="AC208" s="51"/>
    </row>
    <row r="209" spans="1:29" s="25" customFormat="1" ht="11.25" customHeight="1">
      <c r="H209" s="59" t="s">
        <v>38</v>
      </c>
      <c r="I209" s="59"/>
      <c r="J209" s="59"/>
      <c r="K209" s="59"/>
      <c r="L209" s="59"/>
      <c r="M209" s="59"/>
      <c r="N209" s="59" t="s">
        <v>40</v>
      </c>
      <c r="O209" s="59"/>
      <c r="P209" s="59"/>
      <c r="Q209" s="18">
        <v>1.96</v>
      </c>
      <c r="R209" s="51" t="s">
        <v>0</v>
      </c>
      <c r="S209" s="51"/>
      <c r="T209" s="60">
        <v>1.35</v>
      </c>
      <c r="U209" s="61"/>
      <c r="V209" s="51" t="s">
        <v>0</v>
      </c>
      <c r="W209" s="51"/>
      <c r="X209" s="51"/>
      <c r="Y209" s="51" t="s">
        <v>0</v>
      </c>
      <c r="Z209" s="51"/>
      <c r="AA209" s="60">
        <f>Q202*Q209*T209</f>
        <v>6.3504000000000005</v>
      </c>
      <c r="AB209" s="61"/>
      <c r="AC209" s="61"/>
    </row>
    <row r="210" spans="1:29" s="25" customFormat="1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s="25" customFormat="1" ht="11.25" customHeight="1">
      <c r="Z211" s="24"/>
    </row>
    <row r="212" spans="1:29" s="25" customFormat="1" ht="11.25" customHeight="1">
      <c r="H212" s="50" t="s">
        <v>41</v>
      </c>
      <c r="I212" s="50"/>
      <c r="J212" s="50"/>
      <c r="K212" s="50"/>
      <c r="L212" s="50"/>
      <c r="M212" s="50"/>
      <c r="N212" s="50" t="s">
        <v>0</v>
      </c>
      <c r="O212" s="50"/>
      <c r="P212" s="50"/>
      <c r="Q212" s="22" t="s">
        <v>0</v>
      </c>
      <c r="R212" s="51" t="s">
        <v>0</v>
      </c>
      <c r="S212" s="51"/>
      <c r="T212" s="51"/>
      <c r="U212" s="51"/>
      <c r="V212" s="51"/>
      <c r="W212" s="51"/>
      <c r="X212" s="51"/>
      <c r="Y212" s="52">
        <f>Y203+Y204+Y206+Y207+Y208</f>
        <v>3907.4493278400005</v>
      </c>
      <c r="Z212" s="53"/>
      <c r="AA212" s="54"/>
      <c r="AB212" s="55"/>
      <c r="AC212" s="55"/>
    </row>
    <row r="213" spans="1:29" ht="11.25" customHeight="1">
      <c r="A213" s="9"/>
      <c r="B213" s="9"/>
      <c r="C213" s="9"/>
      <c r="D213" s="9"/>
      <c r="E213" s="9"/>
      <c r="F213" s="9"/>
      <c r="G213" s="9"/>
      <c r="H213" s="10"/>
      <c r="I213" s="10"/>
      <c r="J213" s="10"/>
      <c r="K213" s="10"/>
      <c r="L213" s="10"/>
      <c r="M213" s="10"/>
      <c r="N213" s="10"/>
      <c r="O213" s="10"/>
      <c r="P213" s="10"/>
      <c r="Q213" s="11"/>
      <c r="R213" s="2"/>
      <c r="S213" s="2"/>
      <c r="T213" s="2"/>
      <c r="U213" s="2"/>
      <c r="V213" s="2"/>
      <c r="W213" s="2"/>
      <c r="X213" s="2"/>
      <c r="Y213" s="12"/>
      <c r="Z213" s="11"/>
      <c r="AA213" s="13"/>
      <c r="AB213" s="14"/>
      <c r="AC213" s="14"/>
    </row>
    <row r="214" spans="1:29" ht="11.25" customHeight="1">
      <c r="Y214" s="65"/>
      <c r="Z214" s="66"/>
    </row>
    <row r="215" spans="1:29" ht="11.25" customHeight="1">
      <c r="H215" s="58" t="s">
        <v>43</v>
      </c>
      <c r="I215" s="58"/>
      <c r="J215" s="58"/>
      <c r="K215" s="58"/>
      <c r="L215" s="58"/>
      <c r="M215" s="58"/>
      <c r="N215" s="58" t="s">
        <v>0</v>
      </c>
      <c r="O215" s="58"/>
      <c r="P215" s="58"/>
      <c r="Q215" s="3" t="s">
        <v>0</v>
      </c>
      <c r="R215" s="58" t="s">
        <v>0</v>
      </c>
      <c r="S215" s="58"/>
      <c r="T215" s="58"/>
      <c r="U215" s="58"/>
      <c r="V215" s="58"/>
      <c r="W215" s="58"/>
      <c r="X215" s="58"/>
      <c r="Y215" s="71">
        <f>Y32+Y44+Y56+Y68+Y80+Y92+Y104+Y116+Y128+Y140+Y152+Y164+Y176+Y188+Y200+Y212</f>
        <v>446977.34587109007</v>
      </c>
      <c r="Z215" s="62"/>
    </row>
    <row r="216" spans="1:29" s="25" customFormat="1" ht="11.25" customHeight="1">
      <c r="H216" s="19"/>
      <c r="I216" s="19"/>
      <c r="J216" s="19"/>
      <c r="K216" s="19"/>
      <c r="L216" s="19"/>
      <c r="M216" s="19"/>
      <c r="N216" s="19"/>
      <c r="O216" s="19"/>
      <c r="P216" s="19"/>
      <c r="Q216" s="21"/>
      <c r="R216" s="19"/>
      <c r="S216" s="19"/>
      <c r="T216" s="19"/>
      <c r="U216" s="19"/>
      <c r="V216" s="19"/>
      <c r="W216" s="19"/>
      <c r="X216" s="19"/>
      <c r="Y216" s="20"/>
      <c r="Z216" s="21"/>
    </row>
    <row r="217" spans="1:29" ht="11.25" customHeight="1">
      <c r="A217" s="56" t="s">
        <v>97</v>
      </c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</row>
    <row r="218" spans="1:29" s="15" customFormat="1" ht="11.25" customHeight="1"/>
    <row r="219" spans="1:29" s="15" customFormat="1" ht="24.75" customHeight="1">
      <c r="A219" s="51">
        <v>1</v>
      </c>
      <c r="B219" s="51"/>
      <c r="C219" s="51" t="s">
        <v>98</v>
      </c>
      <c r="D219" s="51"/>
      <c r="E219" s="51"/>
      <c r="F219" s="51"/>
      <c r="G219" s="51"/>
      <c r="H219" s="51" t="s">
        <v>99</v>
      </c>
      <c r="I219" s="51"/>
      <c r="J219" s="51"/>
      <c r="K219" s="51"/>
      <c r="L219" s="51"/>
      <c r="M219" s="51"/>
      <c r="N219" s="51" t="s">
        <v>64</v>
      </c>
      <c r="O219" s="51"/>
      <c r="P219" s="51"/>
      <c r="Q219" s="26">
        <v>1</v>
      </c>
      <c r="R219" s="54">
        <v>7000000</v>
      </c>
      <c r="S219" s="55"/>
      <c r="T219" s="54">
        <v>1</v>
      </c>
      <c r="U219" s="55"/>
      <c r="V219" s="54">
        <v>1</v>
      </c>
      <c r="W219" s="55"/>
      <c r="X219" s="55"/>
      <c r="Y219" s="54">
        <f t="shared" ref="Y219" si="0">Q219*R219*T219*V219</f>
        <v>7000000</v>
      </c>
      <c r="Z219" s="55"/>
      <c r="AA219" s="25"/>
      <c r="AB219" s="25"/>
      <c r="AC219" s="25"/>
    </row>
    <row r="220" spans="1:29" s="36" customFormat="1" ht="9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s="36" customFormat="1" ht="10.5" customHeight="1">
      <c r="Z221" s="35"/>
    </row>
    <row r="222" spans="1:29" s="36" customFormat="1" ht="11.25" customHeight="1">
      <c r="H222" s="50" t="s">
        <v>41</v>
      </c>
      <c r="I222" s="50"/>
      <c r="J222" s="50"/>
      <c r="K222" s="50"/>
      <c r="L222" s="50"/>
      <c r="M222" s="50"/>
      <c r="N222" s="50" t="s">
        <v>0</v>
      </c>
      <c r="O222" s="50"/>
      <c r="P222" s="50"/>
      <c r="Q222" s="34" t="s">
        <v>0</v>
      </c>
      <c r="R222" s="51" t="s">
        <v>0</v>
      </c>
      <c r="S222" s="51"/>
      <c r="T222" s="51"/>
      <c r="U222" s="51"/>
      <c r="V222" s="51"/>
      <c r="W222" s="51"/>
      <c r="X222" s="51"/>
      <c r="Y222" s="52">
        <f>Y219</f>
        <v>7000000</v>
      </c>
      <c r="Z222" s="53"/>
      <c r="AA222" s="54"/>
      <c r="AB222" s="55"/>
      <c r="AC222" s="55"/>
    </row>
    <row r="223" spans="1:29" ht="11.2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spans="1:29" ht="27.75" customHeight="1">
      <c r="A224" s="51">
        <v>2</v>
      </c>
      <c r="B224" s="51"/>
      <c r="C224" s="51" t="s">
        <v>98</v>
      </c>
      <c r="D224" s="51"/>
      <c r="E224" s="51"/>
      <c r="F224" s="51"/>
      <c r="G224" s="51"/>
      <c r="H224" s="51" t="s">
        <v>100</v>
      </c>
      <c r="I224" s="51"/>
      <c r="J224" s="51"/>
      <c r="K224" s="51"/>
      <c r="L224" s="51"/>
      <c r="M224" s="51"/>
      <c r="N224" s="51" t="s">
        <v>64</v>
      </c>
      <c r="O224" s="51"/>
      <c r="P224" s="51"/>
      <c r="Q224" s="26">
        <v>17</v>
      </c>
      <c r="R224" s="54">
        <v>7500</v>
      </c>
      <c r="S224" s="55"/>
      <c r="T224" s="54">
        <v>1</v>
      </c>
      <c r="U224" s="55"/>
      <c r="V224" s="54">
        <v>1</v>
      </c>
      <c r="W224" s="55"/>
      <c r="X224" s="55"/>
      <c r="Y224" s="54">
        <f t="shared" ref="Y224" si="1">Q224*R224*T224*V224</f>
        <v>127500</v>
      </c>
      <c r="Z224" s="55"/>
      <c r="AA224" s="36"/>
      <c r="AB224" s="36"/>
      <c r="AC224" s="36"/>
    </row>
    <row r="225" spans="1:29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1.2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5"/>
      <c r="AA226" s="36"/>
      <c r="AB226" s="36"/>
      <c r="AC226" s="36"/>
    </row>
    <row r="227" spans="1:29" ht="11.25" customHeight="1">
      <c r="A227" s="36"/>
      <c r="B227" s="36"/>
      <c r="C227" s="36"/>
      <c r="D227" s="36"/>
      <c r="E227" s="36"/>
      <c r="F227" s="36"/>
      <c r="G227" s="36"/>
      <c r="H227" s="50" t="s">
        <v>41</v>
      </c>
      <c r="I227" s="50"/>
      <c r="J227" s="50"/>
      <c r="K227" s="50"/>
      <c r="L227" s="50"/>
      <c r="M227" s="50"/>
      <c r="N227" s="50" t="s">
        <v>0</v>
      </c>
      <c r="O227" s="50"/>
      <c r="P227" s="50"/>
      <c r="Q227" s="34" t="s">
        <v>0</v>
      </c>
      <c r="R227" s="51" t="s">
        <v>0</v>
      </c>
      <c r="S227" s="51"/>
      <c r="T227" s="51"/>
      <c r="U227" s="51"/>
      <c r="V227" s="51"/>
      <c r="W227" s="51"/>
      <c r="X227" s="51"/>
      <c r="Y227" s="52">
        <f>Y224</f>
        <v>127500</v>
      </c>
      <c r="Z227" s="53"/>
      <c r="AA227" s="54"/>
      <c r="AB227" s="55"/>
      <c r="AC227" s="55"/>
    </row>
    <row r="228" spans="1:29" s="36" customFormat="1" ht="11.25" customHeight="1">
      <c r="H228" s="32"/>
      <c r="I228" s="32"/>
      <c r="J228" s="32"/>
      <c r="K228" s="32"/>
      <c r="L228" s="32"/>
      <c r="M228" s="32"/>
      <c r="N228" s="32"/>
      <c r="O228" s="32"/>
      <c r="P228" s="32"/>
      <c r="Q228" s="34"/>
      <c r="R228" s="28"/>
      <c r="S228" s="28"/>
      <c r="T228" s="28"/>
      <c r="U228" s="28"/>
      <c r="V228" s="28"/>
      <c r="W228" s="28"/>
      <c r="X228" s="28"/>
      <c r="Y228" s="33"/>
      <c r="Z228" s="34"/>
      <c r="AA228" s="26"/>
      <c r="AB228" s="27"/>
      <c r="AC228" s="27"/>
    </row>
    <row r="229" spans="1:29" ht="24.75" customHeight="1">
      <c r="A229" s="51">
        <v>3</v>
      </c>
      <c r="B229" s="51"/>
      <c r="C229" s="51" t="s">
        <v>98</v>
      </c>
      <c r="D229" s="51"/>
      <c r="E229" s="51"/>
      <c r="F229" s="51"/>
      <c r="G229" s="51"/>
      <c r="H229" s="51" t="s">
        <v>101</v>
      </c>
      <c r="I229" s="51"/>
      <c r="J229" s="51"/>
      <c r="K229" s="51"/>
      <c r="L229" s="51"/>
      <c r="M229" s="51"/>
      <c r="N229" s="51" t="s">
        <v>64</v>
      </c>
      <c r="O229" s="51"/>
      <c r="P229" s="51"/>
      <c r="Q229" s="26">
        <v>10</v>
      </c>
      <c r="R229" s="54">
        <v>7000</v>
      </c>
      <c r="S229" s="55"/>
      <c r="T229" s="54">
        <v>1</v>
      </c>
      <c r="U229" s="55"/>
      <c r="V229" s="54">
        <v>1</v>
      </c>
      <c r="W229" s="55"/>
      <c r="X229" s="55"/>
      <c r="Y229" s="54">
        <f t="shared" ref="Y229" si="2">Q229*R229*T229*V229</f>
        <v>70000</v>
      </c>
      <c r="Z229" s="55"/>
      <c r="AA229" s="36"/>
      <c r="AB229" s="36"/>
      <c r="AC229" s="36"/>
    </row>
    <row r="230" spans="1:29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1.2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5"/>
      <c r="AA231" s="36"/>
      <c r="AB231" s="36"/>
      <c r="AC231" s="36"/>
    </row>
    <row r="232" spans="1:29" ht="11.25" customHeight="1">
      <c r="A232" s="36"/>
      <c r="B232" s="36"/>
      <c r="C232" s="36"/>
      <c r="D232" s="36"/>
      <c r="E232" s="36"/>
      <c r="F232" s="36"/>
      <c r="G232" s="36"/>
      <c r="H232" s="50" t="s">
        <v>41</v>
      </c>
      <c r="I232" s="50"/>
      <c r="J232" s="50"/>
      <c r="K232" s="50"/>
      <c r="L232" s="50"/>
      <c r="M232" s="50"/>
      <c r="N232" s="50" t="s">
        <v>0</v>
      </c>
      <c r="O232" s="50"/>
      <c r="P232" s="50"/>
      <c r="Q232" s="34" t="s">
        <v>0</v>
      </c>
      <c r="R232" s="51" t="s">
        <v>0</v>
      </c>
      <c r="S232" s="51"/>
      <c r="T232" s="51"/>
      <c r="U232" s="51"/>
      <c r="V232" s="51"/>
      <c r="W232" s="51"/>
      <c r="X232" s="51"/>
      <c r="Y232" s="52">
        <f>Y229</f>
        <v>70000</v>
      </c>
      <c r="Z232" s="53"/>
      <c r="AA232" s="54"/>
      <c r="AB232" s="55"/>
      <c r="AC232" s="55"/>
    </row>
    <row r="233" spans="1:29" ht="11.25" customHeight="1">
      <c r="A233" s="36"/>
      <c r="B233" s="36"/>
      <c r="C233" s="36"/>
      <c r="D233" s="36"/>
      <c r="E233" s="36"/>
      <c r="F233" s="36"/>
      <c r="G233" s="36"/>
      <c r="H233" s="32"/>
      <c r="I233" s="32"/>
      <c r="J233" s="32"/>
      <c r="K233" s="32"/>
      <c r="L233" s="32"/>
      <c r="M233" s="32"/>
      <c r="N233" s="32"/>
      <c r="O233" s="32"/>
      <c r="P233" s="32"/>
      <c r="Q233" s="34"/>
      <c r="R233" s="28"/>
      <c r="S233" s="28"/>
      <c r="T233" s="28"/>
      <c r="U233" s="28"/>
      <c r="V233" s="28"/>
      <c r="W233" s="28"/>
      <c r="X233" s="28"/>
      <c r="Y233" s="33"/>
      <c r="Z233" s="34"/>
      <c r="AA233" s="26"/>
      <c r="AB233" s="27"/>
      <c r="AC233" s="27"/>
    </row>
    <row r="234" spans="1:29" ht="24.75" customHeight="1">
      <c r="A234" s="51">
        <v>4</v>
      </c>
      <c r="B234" s="51"/>
      <c r="C234" s="51" t="s">
        <v>98</v>
      </c>
      <c r="D234" s="51"/>
      <c r="E234" s="51"/>
      <c r="F234" s="51"/>
      <c r="G234" s="51"/>
      <c r="H234" s="51" t="s">
        <v>102</v>
      </c>
      <c r="I234" s="51"/>
      <c r="J234" s="51"/>
      <c r="K234" s="51"/>
      <c r="L234" s="51"/>
      <c r="M234" s="51"/>
      <c r="N234" s="51" t="s">
        <v>64</v>
      </c>
      <c r="O234" s="51"/>
      <c r="P234" s="51"/>
      <c r="Q234" s="26">
        <v>2</v>
      </c>
      <c r="R234" s="54">
        <v>7500</v>
      </c>
      <c r="S234" s="55"/>
      <c r="T234" s="54">
        <v>1</v>
      </c>
      <c r="U234" s="55"/>
      <c r="V234" s="54">
        <v>1</v>
      </c>
      <c r="W234" s="55"/>
      <c r="X234" s="55"/>
      <c r="Y234" s="54">
        <f t="shared" ref="Y234" si="3">Q234*R234*T234*V234</f>
        <v>15000</v>
      </c>
      <c r="Z234" s="55"/>
      <c r="AA234" s="36"/>
      <c r="AB234" s="36"/>
      <c r="AC234" s="36"/>
    </row>
    <row r="235" spans="1:2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1.2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5"/>
      <c r="AA236" s="36"/>
      <c r="AB236" s="36"/>
      <c r="AC236" s="36"/>
    </row>
    <row r="237" spans="1:29">
      <c r="A237" s="36"/>
      <c r="B237" s="36"/>
      <c r="C237" s="36"/>
      <c r="D237" s="36"/>
      <c r="E237" s="36"/>
      <c r="F237" s="36"/>
      <c r="G237" s="36"/>
      <c r="H237" s="50" t="s">
        <v>41</v>
      </c>
      <c r="I237" s="50"/>
      <c r="J237" s="50"/>
      <c r="K237" s="50"/>
      <c r="L237" s="50"/>
      <c r="M237" s="50"/>
      <c r="N237" s="50" t="s">
        <v>0</v>
      </c>
      <c r="O237" s="50"/>
      <c r="P237" s="50"/>
      <c r="Q237" s="34" t="s">
        <v>0</v>
      </c>
      <c r="R237" s="51" t="s">
        <v>0</v>
      </c>
      <c r="S237" s="51"/>
      <c r="T237" s="51"/>
      <c r="U237" s="51"/>
      <c r="V237" s="51"/>
      <c r="W237" s="51"/>
      <c r="X237" s="51"/>
      <c r="Y237" s="52">
        <f>Y234</f>
        <v>15000</v>
      </c>
      <c r="Z237" s="53"/>
      <c r="AA237" s="54"/>
      <c r="AB237" s="55"/>
      <c r="AC237" s="55"/>
    </row>
    <row r="238" spans="1:29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1.2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65"/>
      <c r="Z239" s="66"/>
      <c r="AA239" s="36"/>
      <c r="AB239" s="36"/>
      <c r="AC239" s="36"/>
    </row>
    <row r="240" spans="1:29" ht="11.25" customHeight="1">
      <c r="A240" s="36"/>
      <c r="B240" s="36"/>
      <c r="C240" s="36"/>
      <c r="D240" s="36"/>
      <c r="E240" s="36"/>
      <c r="F240" s="36"/>
      <c r="G240" s="36"/>
      <c r="H240" s="58" t="s">
        <v>43</v>
      </c>
      <c r="I240" s="58"/>
      <c r="J240" s="58"/>
      <c r="K240" s="58"/>
      <c r="L240" s="58"/>
      <c r="M240" s="58"/>
      <c r="N240" s="58" t="s">
        <v>0</v>
      </c>
      <c r="O240" s="58"/>
      <c r="P240" s="58"/>
      <c r="Q240" s="30" t="s">
        <v>0</v>
      </c>
      <c r="R240" s="58" t="s">
        <v>0</v>
      </c>
      <c r="S240" s="58"/>
      <c r="T240" s="58"/>
      <c r="U240" s="58"/>
      <c r="V240" s="58"/>
      <c r="W240" s="58"/>
      <c r="X240" s="58"/>
      <c r="Y240" s="71">
        <f>Y222+Y227+Y232+Y237</f>
        <v>7212500</v>
      </c>
      <c r="Z240" s="62"/>
      <c r="AA240" s="36"/>
      <c r="AB240" s="36"/>
      <c r="AC240" s="36"/>
    </row>
    <row r="241" spans="1:29" s="36" customFormat="1" ht="11.25" customHeight="1">
      <c r="H241" s="29"/>
      <c r="I241" s="29"/>
      <c r="J241" s="29"/>
      <c r="K241" s="29"/>
      <c r="L241" s="29"/>
      <c r="M241" s="29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31"/>
      <c r="Z241" s="30"/>
    </row>
    <row r="242" spans="1:29" s="36" customFormat="1" ht="11.25" customHeight="1">
      <c r="A242" s="56" t="s">
        <v>103</v>
      </c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</row>
    <row r="243" spans="1:29" s="36" customFormat="1" ht="11.25" customHeight="1">
      <c r="H243" s="32"/>
      <c r="I243" s="32"/>
      <c r="J243" s="32"/>
      <c r="K243" s="32"/>
      <c r="L243" s="32"/>
      <c r="M243" s="32"/>
      <c r="N243" s="32"/>
      <c r="O243" s="32"/>
      <c r="P243" s="32"/>
      <c r="Q243" s="34"/>
      <c r="R243" s="28"/>
      <c r="S243" s="28"/>
      <c r="T243" s="28"/>
      <c r="U243" s="28"/>
      <c r="V243" s="28"/>
      <c r="W243" s="28"/>
      <c r="X243" s="28"/>
      <c r="Y243" s="33"/>
      <c r="Z243" s="34"/>
      <c r="AA243" s="26"/>
      <c r="AB243" s="27"/>
      <c r="AC243" s="27"/>
    </row>
    <row r="244" spans="1:29" s="36" customFormat="1" ht="27" customHeight="1">
      <c r="A244" s="51">
        <v>1</v>
      </c>
      <c r="B244" s="51"/>
      <c r="C244" s="51" t="s">
        <v>98</v>
      </c>
      <c r="D244" s="51"/>
      <c r="E244" s="51"/>
      <c r="F244" s="51"/>
      <c r="G244" s="51"/>
      <c r="H244" s="51" t="s">
        <v>108</v>
      </c>
      <c r="I244" s="51"/>
      <c r="J244" s="51"/>
      <c r="K244" s="51"/>
      <c r="L244" s="51"/>
      <c r="M244" s="51"/>
      <c r="N244" s="51" t="s">
        <v>104</v>
      </c>
      <c r="O244" s="51"/>
      <c r="P244" s="51"/>
      <c r="Q244" s="26">
        <v>500</v>
      </c>
      <c r="R244" s="54">
        <v>177.45</v>
      </c>
      <c r="S244" s="55"/>
      <c r="T244" s="54">
        <v>1</v>
      </c>
      <c r="U244" s="55"/>
      <c r="V244" s="54">
        <v>1</v>
      </c>
      <c r="W244" s="55"/>
      <c r="X244" s="55"/>
      <c r="Y244" s="54">
        <f t="shared" ref="Y244" si="4">Q244*R244*T244*V244</f>
        <v>88725</v>
      </c>
      <c r="Z244" s="55"/>
    </row>
    <row r="245" spans="1:29" s="36" customFormat="1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s="36" customFormat="1" ht="11.25" customHeight="1">
      <c r="Z246" s="35"/>
    </row>
    <row r="247" spans="1:29" s="36" customFormat="1" ht="11.25" customHeight="1">
      <c r="H247" s="50" t="s">
        <v>41</v>
      </c>
      <c r="I247" s="50"/>
      <c r="J247" s="50"/>
      <c r="K247" s="50"/>
      <c r="L247" s="50"/>
      <c r="M247" s="50"/>
      <c r="N247" s="50" t="s">
        <v>0</v>
      </c>
      <c r="O247" s="50"/>
      <c r="P247" s="50"/>
      <c r="Q247" s="34" t="s">
        <v>0</v>
      </c>
      <c r="R247" s="51" t="s">
        <v>0</v>
      </c>
      <c r="S247" s="51"/>
      <c r="T247" s="51"/>
      <c r="U247" s="51"/>
      <c r="V247" s="51"/>
      <c r="W247" s="51"/>
      <c r="X247" s="51"/>
      <c r="Y247" s="52">
        <f>Y244</f>
        <v>88725</v>
      </c>
      <c r="Z247" s="53"/>
      <c r="AA247" s="54"/>
      <c r="AB247" s="55"/>
      <c r="AC247" s="55"/>
    </row>
    <row r="248" spans="1:29" s="36" customFormat="1" ht="11.25" customHeight="1">
      <c r="H248" s="32"/>
      <c r="I248" s="32"/>
      <c r="J248" s="32"/>
      <c r="K248" s="32"/>
      <c r="L248" s="32"/>
      <c r="M248" s="32"/>
      <c r="N248" s="32"/>
      <c r="O248" s="32"/>
      <c r="P248" s="32"/>
      <c r="Q248" s="34"/>
      <c r="R248" s="28"/>
      <c r="S248" s="28"/>
      <c r="T248" s="28"/>
      <c r="U248" s="28"/>
      <c r="V248" s="28"/>
      <c r="W248" s="28"/>
      <c r="X248" s="28"/>
      <c r="Y248" s="33"/>
      <c r="Z248" s="34"/>
      <c r="AA248" s="26"/>
      <c r="AB248" s="27"/>
      <c r="AC248" s="27"/>
    </row>
    <row r="249" spans="1:29" s="36" customFormat="1" ht="20.25" customHeight="1">
      <c r="A249" s="51">
        <v>2</v>
      </c>
      <c r="B249" s="51"/>
      <c r="C249" s="51" t="s">
        <v>98</v>
      </c>
      <c r="D249" s="51"/>
      <c r="E249" s="51"/>
      <c r="F249" s="51"/>
      <c r="G249" s="51"/>
      <c r="H249" s="51" t="s">
        <v>109</v>
      </c>
      <c r="I249" s="51"/>
      <c r="J249" s="51"/>
      <c r="K249" s="51"/>
      <c r="L249" s="51"/>
      <c r="M249" s="51"/>
      <c r="N249" s="51" t="s">
        <v>104</v>
      </c>
      <c r="O249" s="51"/>
      <c r="P249" s="51"/>
      <c r="Q249" s="26">
        <v>150</v>
      </c>
      <c r="R249" s="54">
        <v>274.95</v>
      </c>
      <c r="S249" s="55"/>
      <c r="T249" s="54">
        <v>1</v>
      </c>
      <c r="U249" s="55"/>
      <c r="V249" s="54">
        <v>1</v>
      </c>
      <c r="W249" s="55"/>
      <c r="X249" s="55"/>
      <c r="Y249" s="54">
        <f t="shared" ref="Y249" si="5">Q249*R249*T249*V249</f>
        <v>41242.5</v>
      </c>
      <c r="Z249" s="55"/>
    </row>
    <row r="250" spans="1:29" s="36" customFormat="1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s="36" customFormat="1" ht="11.25" customHeight="1">
      <c r="Z251" s="35"/>
    </row>
    <row r="252" spans="1:29" s="36" customFormat="1" ht="11.25" customHeight="1">
      <c r="H252" s="50" t="s">
        <v>41</v>
      </c>
      <c r="I252" s="50"/>
      <c r="J252" s="50"/>
      <c r="K252" s="50"/>
      <c r="L252" s="50"/>
      <c r="M252" s="50"/>
      <c r="N252" s="50" t="s">
        <v>0</v>
      </c>
      <c r="O252" s="50"/>
      <c r="P252" s="50"/>
      <c r="Q252" s="34" t="s">
        <v>0</v>
      </c>
      <c r="R252" s="51" t="s">
        <v>0</v>
      </c>
      <c r="S252" s="51"/>
      <c r="T252" s="51"/>
      <c r="U252" s="51"/>
      <c r="V252" s="51"/>
      <c r="W252" s="51"/>
      <c r="X252" s="51"/>
      <c r="Y252" s="52">
        <f>Y249</f>
        <v>41242.5</v>
      </c>
      <c r="Z252" s="53"/>
      <c r="AA252" s="54"/>
      <c r="AB252" s="55"/>
      <c r="AC252" s="55"/>
    </row>
    <row r="253" spans="1:29" s="36" customFormat="1" ht="11.25" customHeight="1">
      <c r="H253" s="32"/>
      <c r="I253" s="32"/>
      <c r="J253" s="32"/>
      <c r="K253" s="32"/>
      <c r="L253" s="32"/>
      <c r="M253" s="32"/>
      <c r="N253" s="32"/>
      <c r="O253" s="32"/>
      <c r="P253" s="32"/>
      <c r="Q253" s="34"/>
      <c r="R253" s="28"/>
      <c r="S253" s="28"/>
      <c r="T253" s="28"/>
      <c r="U253" s="28"/>
      <c r="V253" s="28"/>
      <c r="W253" s="28"/>
      <c r="X253" s="28"/>
      <c r="Y253" s="33"/>
      <c r="Z253" s="34"/>
      <c r="AA253" s="26"/>
      <c r="AB253" s="27"/>
      <c r="AC253" s="27"/>
    </row>
    <row r="254" spans="1:29" s="36" customFormat="1" ht="24.75" customHeight="1">
      <c r="A254" s="51">
        <v>3</v>
      </c>
      <c r="B254" s="51"/>
      <c r="C254" s="51" t="s">
        <v>98</v>
      </c>
      <c r="D254" s="51"/>
      <c r="E254" s="51"/>
      <c r="F254" s="51"/>
      <c r="G254" s="51"/>
      <c r="H254" s="51" t="s">
        <v>110</v>
      </c>
      <c r="I254" s="51"/>
      <c r="J254" s="51"/>
      <c r="K254" s="51"/>
      <c r="L254" s="51"/>
      <c r="M254" s="51"/>
      <c r="N254" s="51" t="s">
        <v>104</v>
      </c>
      <c r="O254" s="51"/>
      <c r="P254" s="51"/>
      <c r="Q254" s="26">
        <v>125</v>
      </c>
      <c r="R254" s="54">
        <v>81.900000000000006</v>
      </c>
      <c r="S254" s="55"/>
      <c r="T254" s="54">
        <v>1</v>
      </c>
      <c r="U254" s="55"/>
      <c r="V254" s="54">
        <v>1</v>
      </c>
      <c r="W254" s="55"/>
      <c r="X254" s="55"/>
      <c r="Y254" s="54">
        <f t="shared" ref="Y254" si="6">Q254*R254*T254*V254</f>
        <v>10237.5</v>
      </c>
      <c r="Z254" s="55"/>
    </row>
    <row r="255" spans="1:29" s="36" customFormat="1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s="36" customFormat="1" ht="11.25" customHeight="1">
      <c r="Z256" s="35"/>
    </row>
    <row r="257" spans="1:29" s="36" customFormat="1" ht="11.25" customHeight="1">
      <c r="H257" s="50" t="s">
        <v>41</v>
      </c>
      <c r="I257" s="50"/>
      <c r="J257" s="50"/>
      <c r="K257" s="50"/>
      <c r="L257" s="50"/>
      <c r="M257" s="50"/>
      <c r="N257" s="50" t="s">
        <v>0</v>
      </c>
      <c r="O257" s="50"/>
      <c r="P257" s="50"/>
      <c r="Q257" s="34" t="s">
        <v>0</v>
      </c>
      <c r="R257" s="51" t="s">
        <v>0</v>
      </c>
      <c r="S257" s="51"/>
      <c r="T257" s="51"/>
      <c r="U257" s="51"/>
      <c r="V257" s="51"/>
      <c r="W257" s="51"/>
      <c r="X257" s="51"/>
      <c r="Y257" s="52">
        <f>Y254</f>
        <v>10237.5</v>
      </c>
      <c r="Z257" s="53"/>
      <c r="AA257" s="54"/>
      <c r="AB257" s="55"/>
      <c r="AC257" s="55"/>
    </row>
    <row r="258" spans="1:29" s="36" customFormat="1" ht="11.25" customHeight="1">
      <c r="H258" s="32"/>
      <c r="I258" s="32"/>
      <c r="J258" s="32"/>
      <c r="K258" s="32"/>
      <c r="L258" s="32"/>
      <c r="M258" s="32"/>
      <c r="N258" s="32"/>
      <c r="O258" s="32"/>
      <c r="P258" s="32"/>
      <c r="Q258" s="34"/>
      <c r="R258" s="28"/>
      <c r="S258" s="28"/>
      <c r="T258" s="28"/>
      <c r="U258" s="28"/>
      <c r="V258" s="28"/>
      <c r="W258" s="28"/>
      <c r="X258" s="28"/>
      <c r="Y258" s="33"/>
      <c r="Z258" s="34"/>
      <c r="AA258" s="26"/>
      <c r="AB258" s="27"/>
      <c r="AC258" s="27"/>
    </row>
    <row r="259" spans="1:29" s="36" customFormat="1" ht="24.75" customHeight="1">
      <c r="A259" s="51">
        <v>4</v>
      </c>
      <c r="B259" s="51"/>
      <c r="C259" s="51" t="s">
        <v>98</v>
      </c>
      <c r="D259" s="51"/>
      <c r="E259" s="51"/>
      <c r="F259" s="51"/>
      <c r="G259" s="51"/>
      <c r="H259" s="51" t="s">
        <v>111</v>
      </c>
      <c r="I259" s="51"/>
      <c r="J259" s="51"/>
      <c r="K259" s="51"/>
      <c r="L259" s="51"/>
      <c r="M259" s="51"/>
      <c r="N259" s="51" t="s">
        <v>104</v>
      </c>
      <c r="O259" s="51"/>
      <c r="P259" s="51"/>
      <c r="Q259" s="26">
        <v>500</v>
      </c>
      <c r="R259" s="54">
        <v>115.05</v>
      </c>
      <c r="S259" s="55"/>
      <c r="T259" s="54">
        <v>1</v>
      </c>
      <c r="U259" s="55"/>
      <c r="V259" s="54">
        <v>1</v>
      </c>
      <c r="W259" s="55"/>
      <c r="X259" s="55"/>
      <c r="Y259" s="54">
        <f t="shared" ref="Y259" si="7">Q259*R259*T259*V259</f>
        <v>57525</v>
      </c>
      <c r="Z259" s="55"/>
    </row>
    <row r="260" spans="1:29" s="36" customFormat="1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s="36" customFormat="1" ht="11.25" customHeight="1">
      <c r="Z261" s="35"/>
    </row>
    <row r="262" spans="1:29" s="36" customFormat="1" ht="11.25" customHeight="1">
      <c r="H262" s="50" t="s">
        <v>41</v>
      </c>
      <c r="I262" s="50"/>
      <c r="J262" s="50"/>
      <c r="K262" s="50"/>
      <c r="L262" s="50"/>
      <c r="M262" s="50"/>
      <c r="N262" s="50" t="s">
        <v>0</v>
      </c>
      <c r="O262" s="50"/>
      <c r="P262" s="50"/>
      <c r="Q262" s="34" t="s">
        <v>0</v>
      </c>
      <c r="R262" s="51" t="s">
        <v>0</v>
      </c>
      <c r="S262" s="51"/>
      <c r="T262" s="51"/>
      <c r="U262" s="51"/>
      <c r="V262" s="51"/>
      <c r="W262" s="51"/>
      <c r="X262" s="51"/>
      <c r="Y262" s="52">
        <f>Y259</f>
        <v>57525</v>
      </c>
      <c r="Z262" s="53"/>
      <c r="AA262" s="54"/>
      <c r="AB262" s="55"/>
      <c r="AC262" s="55"/>
    </row>
    <row r="263" spans="1:29" s="36" customFormat="1" ht="11.25" customHeight="1">
      <c r="H263" s="32"/>
      <c r="I263" s="32"/>
      <c r="J263" s="32"/>
      <c r="K263" s="32"/>
      <c r="L263" s="32"/>
      <c r="M263" s="32"/>
      <c r="N263" s="32"/>
      <c r="O263" s="32"/>
      <c r="P263" s="32"/>
      <c r="Q263" s="34"/>
      <c r="R263" s="28"/>
      <c r="S263" s="28"/>
      <c r="T263" s="28"/>
      <c r="U263" s="28"/>
      <c r="V263" s="28"/>
      <c r="W263" s="28"/>
      <c r="X263" s="28"/>
      <c r="Y263" s="33"/>
      <c r="Z263" s="34"/>
      <c r="AA263" s="26"/>
      <c r="AB263" s="27"/>
      <c r="AC263" s="27"/>
    </row>
    <row r="264" spans="1:29" s="36" customFormat="1" ht="21" customHeight="1">
      <c r="A264" s="51">
        <v>5</v>
      </c>
      <c r="B264" s="51"/>
      <c r="C264" s="51" t="s">
        <v>98</v>
      </c>
      <c r="D264" s="51"/>
      <c r="E264" s="51"/>
      <c r="F264" s="51"/>
      <c r="G264" s="51"/>
      <c r="H264" s="51" t="s">
        <v>139</v>
      </c>
      <c r="I264" s="51"/>
      <c r="J264" s="51"/>
      <c r="K264" s="51"/>
      <c r="L264" s="51"/>
      <c r="M264" s="51"/>
      <c r="N264" s="51" t="s">
        <v>104</v>
      </c>
      <c r="O264" s="51"/>
      <c r="P264" s="51"/>
      <c r="Q264" s="26">
        <v>80</v>
      </c>
      <c r="R264" s="54">
        <v>48.75</v>
      </c>
      <c r="S264" s="55"/>
      <c r="T264" s="54">
        <v>1</v>
      </c>
      <c r="U264" s="55"/>
      <c r="V264" s="54">
        <v>1</v>
      </c>
      <c r="W264" s="55"/>
      <c r="X264" s="55"/>
      <c r="Y264" s="54">
        <f t="shared" ref="Y264" si="8">Q264*R264*T264*V264</f>
        <v>3900</v>
      </c>
      <c r="Z264" s="55"/>
    </row>
    <row r="265" spans="1:29" s="36" customFormat="1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s="36" customFormat="1" ht="11.25" customHeight="1">
      <c r="Z266" s="35"/>
    </row>
    <row r="267" spans="1:29" s="36" customFormat="1" ht="11.25" customHeight="1">
      <c r="H267" s="50" t="s">
        <v>41</v>
      </c>
      <c r="I267" s="50"/>
      <c r="J267" s="50"/>
      <c r="K267" s="50"/>
      <c r="L267" s="50"/>
      <c r="M267" s="50"/>
      <c r="N267" s="50" t="s">
        <v>0</v>
      </c>
      <c r="O267" s="50"/>
      <c r="P267" s="50"/>
      <c r="Q267" s="34" t="s">
        <v>0</v>
      </c>
      <c r="R267" s="51" t="s">
        <v>0</v>
      </c>
      <c r="S267" s="51"/>
      <c r="T267" s="51"/>
      <c r="U267" s="51"/>
      <c r="V267" s="51"/>
      <c r="W267" s="51"/>
      <c r="X267" s="51"/>
      <c r="Y267" s="52">
        <f>Y264</f>
        <v>3900</v>
      </c>
      <c r="Z267" s="53"/>
      <c r="AA267" s="54"/>
      <c r="AB267" s="55"/>
      <c r="AC267" s="55"/>
    </row>
    <row r="268" spans="1:29" s="36" customFormat="1" ht="11.25" customHeight="1">
      <c r="H268" s="32"/>
      <c r="I268" s="32"/>
      <c r="J268" s="32"/>
      <c r="K268" s="32"/>
      <c r="L268" s="32"/>
      <c r="M268" s="32"/>
      <c r="N268" s="32"/>
      <c r="O268" s="32"/>
      <c r="P268" s="32"/>
      <c r="Q268" s="34"/>
      <c r="R268" s="28"/>
      <c r="S268" s="28"/>
      <c r="T268" s="28"/>
      <c r="U268" s="28"/>
      <c r="V268" s="28"/>
      <c r="W268" s="28"/>
      <c r="X268" s="28"/>
      <c r="Y268" s="33"/>
      <c r="Z268" s="34"/>
      <c r="AA268" s="26"/>
      <c r="AB268" s="27"/>
      <c r="AC268" s="27"/>
    </row>
    <row r="269" spans="1:29" s="36" customFormat="1" ht="21.75" customHeight="1">
      <c r="A269" s="51">
        <v>6</v>
      </c>
      <c r="B269" s="51"/>
      <c r="C269" s="51" t="s">
        <v>105</v>
      </c>
      <c r="D269" s="51"/>
      <c r="E269" s="51"/>
      <c r="F269" s="51"/>
      <c r="G269" s="51"/>
      <c r="H269" s="51" t="s">
        <v>106</v>
      </c>
      <c r="I269" s="51"/>
      <c r="J269" s="51"/>
      <c r="K269" s="51"/>
      <c r="L269" s="51"/>
      <c r="M269" s="51"/>
      <c r="N269" s="51" t="s">
        <v>107</v>
      </c>
      <c r="O269" s="51"/>
      <c r="P269" s="51"/>
      <c r="Q269" s="37">
        <v>0.1</v>
      </c>
      <c r="R269" s="54">
        <v>1343</v>
      </c>
      <c r="S269" s="55"/>
      <c r="T269" s="54">
        <v>1</v>
      </c>
      <c r="U269" s="55"/>
      <c r="V269" s="54">
        <v>7.5</v>
      </c>
      <c r="W269" s="55"/>
      <c r="X269" s="55"/>
      <c r="Y269" s="54">
        <f t="shared" ref="Y269" si="9">Q269*R269*T269*V269</f>
        <v>1007.2500000000001</v>
      </c>
      <c r="Z269" s="55"/>
    </row>
    <row r="270" spans="1:29" s="36" customFormat="1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s="36" customFormat="1" ht="11.25" customHeight="1">
      <c r="Z271" s="35"/>
    </row>
    <row r="272" spans="1:29" s="36" customFormat="1" ht="11.25" customHeight="1">
      <c r="H272" s="50" t="s">
        <v>41</v>
      </c>
      <c r="I272" s="50"/>
      <c r="J272" s="50"/>
      <c r="K272" s="50"/>
      <c r="L272" s="50"/>
      <c r="M272" s="50"/>
      <c r="N272" s="50" t="s">
        <v>0</v>
      </c>
      <c r="O272" s="50"/>
      <c r="P272" s="50"/>
      <c r="Q272" s="34" t="s">
        <v>0</v>
      </c>
      <c r="R272" s="51" t="s">
        <v>0</v>
      </c>
      <c r="S272" s="51"/>
      <c r="T272" s="51"/>
      <c r="U272" s="51"/>
      <c r="V272" s="51"/>
      <c r="W272" s="51"/>
      <c r="X272" s="51"/>
      <c r="Y272" s="52">
        <f>Y269</f>
        <v>1007.2500000000001</v>
      </c>
      <c r="Z272" s="53"/>
      <c r="AA272" s="54"/>
      <c r="AB272" s="55"/>
      <c r="AC272" s="55"/>
    </row>
    <row r="273" spans="1:29" s="36" customFormat="1" ht="11.25" customHeight="1">
      <c r="H273" s="32"/>
      <c r="I273" s="32"/>
      <c r="J273" s="32"/>
      <c r="K273" s="32"/>
      <c r="L273" s="32"/>
      <c r="M273" s="32"/>
      <c r="N273" s="32"/>
      <c r="O273" s="32"/>
      <c r="P273" s="32"/>
      <c r="Q273" s="34"/>
      <c r="R273" s="28"/>
      <c r="S273" s="28"/>
      <c r="T273" s="28"/>
      <c r="U273" s="28"/>
      <c r="V273" s="28"/>
      <c r="W273" s="28"/>
      <c r="X273" s="28"/>
      <c r="Y273" s="33"/>
      <c r="Z273" s="34"/>
      <c r="AA273" s="26"/>
      <c r="AB273" s="27"/>
      <c r="AC273" s="27"/>
    </row>
    <row r="274" spans="1:29" s="36" customFormat="1" ht="21" customHeight="1">
      <c r="A274" s="51">
        <v>7</v>
      </c>
      <c r="B274" s="51"/>
      <c r="C274" s="51" t="s">
        <v>112</v>
      </c>
      <c r="D274" s="51"/>
      <c r="E274" s="51"/>
      <c r="F274" s="51"/>
      <c r="G274" s="51"/>
      <c r="H274" s="51" t="s">
        <v>113</v>
      </c>
      <c r="I274" s="51"/>
      <c r="J274" s="51"/>
      <c r="K274" s="51"/>
      <c r="L274" s="51"/>
      <c r="M274" s="51"/>
      <c r="N274" s="51" t="s">
        <v>104</v>
      </c>
      <c r="O274" s="51"/>
      <c r="P274" s="51"/>
      <c r="Q274" s="26">
        <v>22</v>
      </c>
      <c r="R274" s="54">
        <v>5.14</v>
      </c>
      <c r="S274" s="55"/>
      <c r="T274" s="54">
        <v>1</v>
      </c>
      <c r="U274" s="55"/>
      <c r="V274" s="54">
        <v>3.18</v>
      </c>
      <c r="W274" s="55"/>
      <c r="X274" s="55"/>
      <c r="Y274" s="54">
        <f t="shared" ref="Y274" si="10">Q274*R274*T274*V274</f>
        <v>359.59440000000001</v>
      </c>
      <c r="Z274" s="55"/>
    </row>
    <row r="275" spans="1:29" s="36" customFormat="1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s="36" customFormat="1" ht="11.25" customHeight="1">
      <c r="Z276" s="35"/>
    </row>
    <row r="277" spans="1:29" s="36" customFormat="1" ht="11.25" customHeight="1">
      <c r="H277" s="50" t="s">
        <v>41</v>
      </c>
      <c r="I277" s="50"/>
      <c r="J277" s="50"/>
      <c r="K277" s="50"/>
      <c r="L277" s="50"/>
      <c r="M277" s="50"/>
      <c r="N277" s="50" t="s">
        <v>0</v>
      </c>
      <c r="O277" s="50"/>
      <c r="P277" s="50"/>
      <c r="Q277" s="34" t="s">
        <v>0</v>
      </c>
      <c r="R277" s="51" t="s">
        <v>0</v>
      </c>
      <c r="S277" s="51"/>
      <c r="T277" s="51"/>
      <c r="U277" s="51"/>
      <c r="V277" s="51"/>
      <c r="W277" s="51"/>
      <c r="X277" s="51"/>
      <c r="Y277" s="52">
        <f>Y274</f>
        <v>359.59440000000001</v>
      </c>
      <c r="Z277" s="53"/>
      <c r="AA277" s="54"/>
      <c r="AB277" s="55"/>
      <c r="AC277" s="55"/>
    </row>
    <row r="278" spans="1:29" s="36" customFormat="1" ht="11.25" customHeight="1">
      <c r="H278" s="32"/>
      <c r="I278" s="32"/>
      <c r="J278" s="32"/>
      <c r="K278" s="32"/>
      <c r="L278" s="32"/>
      <c r="M278" s="32"/>
      <c r="N278" s="32"/>
      <c r="O278" s="32"/>
      <c r="P278" s="32"/>
      <c r="Q278" s="34"/>
      <c r="R278" s="28"/>
      <c r="S278" s="28"/>
      <c r="T278" s="28"/>
      <c r="U278" s="28"/>
      <c r="V278" s="28"/>
      <c r="W278" s="28"/>
      <c r="X278" s="28"/>
      <c r="Y278" s="33"/>
      <c r="Z278" s="34"/>
      <c r="AA278" s="26"/>
      <c r="AB278" s="27"/>
      <c r="AC278" s="27"/>
    </row>
    <row r="279" spans="1:29" s="36" customFormat="1" ht="24.75" customHeight="1">
      <c r="A279" s="51">
        <v>8</v>
      </c>
      <c r="B279" s="51"/>
      <c r="C279" s="51" t="s">
        <v>114</v>
      </c>
      <c r="D279" s="51"/>
      <c r="E279" s="51"/>
      <c r="F279" s="51"/>
      <c r="G279" s="51"/>
      <c r="H279" s="51" t="s">
        <v>115</v>
      </c>
      <c r="I279" s="51"/>
      <c r="J279" s="51"/>
      <c r="K279" s="51"/>
      <c r="L279" s="51"/>
      <c r="M279" s="51"/>
      <c r="N279" s="51" t="s">
        <v>104</v>
      </c>
      <c r="O279" s="51"/>
      <c r="P279" s="51"/>
      <c r="Q279" s="26">
        <v>150</v>
      </c>
      <c r="R279" s="54">
        <v>8.2899999999999991</v>
      </c>
      <c r="S279" s="55"/>
      <c r="T279" s="54">
        <v>1</v>
      </c>
      <c r="U279" s="55"/>
      <c r="V279" s="54">
        <v>2.4500000000000002</v>
      </c>
      <c r="W279" s="55"/>
      <c r="X279" s="55"/>
      <c r="Y279" s="54">
        <f t="shared" ref="Y279" si="11">Q279*R279*T279*V279</f>
        <v>3046.5749999999998</v>
      </c>
      <c r="Z279" s="55"/>
    </row>
    <row r="280" spans="1:29" s="36" customFormat="1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s="36" customFormat="1" ht="11.25" customHeight="1">
      <c r="Z281" s="35"/>
    </row>
    <row r="282" spans="1:29" s="36" customFormat="1" ht="11.25" customHeight="1">
      <c r="H282" s="50" t="s">
        <v>41</v>
      </c>
      <c r="I282" s="50"/>
      <c r="J282" s="50"/>
      <c r="K282" s="50"/>
      <c r="L282" s="50"/>
      <c r="M282" s="50"/>
      <c r="N282" s="50" t="s">
        <v>0</v>
      </c>
      <c r="O282" s="50"/>
      <c r="P282" s="50"/>
      <c r="Q282" s="34" t="s">
        <v>0</v>
      </c>
      <c r="R282" s="51" t="s">
        <v>0</v>
      </c>
      <c r="S282" s="51"/>
      <c r="T282" s="51"/>
      <c r="U282" s="51"/>
      <c r="V282" s="51"/>
      <c r="W282" s="51"/>
      <c r="X282" s="51"/>
      <c r="Y282" s="52">
        <f>Y279</f>
        <v>3046.5749999999998</v>
      </c>
      <c r="Z282" s="53"/>
      <c r="AA282" s="54"/>
      <c r="AB282" s="55"/>
      <c r="AC282" s="55"/>
    </row>
    <row r="283" spans="1:29" s="36" customFormat="1" ht="11.25" customHeight="1">
      <c r="H283" s="32"/>
      <c r="I283" s="32"/>
      <c r="J283" s="32"/>
      <c r="K283" s="32"/>
      <c r="L283" s="32"/>
      <c r="M283" s="32"/>
      <c r="N283" s="32"/>
      <c r="O283" s="32"/>
      <c r="P283" s="32"/>
      <c r="Q283" s="34"/>
      <c r="R283" s="28"/>
      <c r="S283" s="28"/>
      <c r="T283" s="28"/>
      <c r="U283" s="28"/>
      <c r="V283" s="28"/>
      <c r="W283" s="28"/>
      <c r="X283" s="28"/>
      <c r="Y283" s="33"/>
      <c r="Z283" s="34"/>
      <c r="AA283" s="26"/>
      <c r="AB283" s="27"/>
      <c r="AC283" s="27"/>
    </row>
    <row r="284" spans="1:29" s="36" customFormat="1" ht="25.5" customHeight="1">
      <c r="A284" s="51">
        <v>9</v>
      </c>
      <c r="B284" s="51"/>
      <c r="C284" s="51" t="s">
        <v>116</v>
      </c>
      <c r="D284" s="51"/>
      <c r="E284" s="51"/>
      <c r="F284" s="51"/>
      <c r="G284" s="51"/>
      <c r="H284" s="51" t="s">
        <v>117</v>
      </c>
      <c r="I284" s="51"/>
      <c r="J284" s="51"/>
      <c r="K284" s="51"/>
      <c r="L284" s="51"/>
      <c r="M284" s="51"/>
      <c r="N284" s="51" t="s">
        <v>104</v>
      </c>
      <c r="O284" s="51"/>
      <c r="P284" s="51"/>
      <c r="Q284" s="26">
        <v>10</v>
      </c>
      <c r="R284" s="54">
        <v>9.59</v>
      </c>
      <c r="S284" s="55"/>
      <c r="T284" s="54">
        <v>1</v>
      </c>
      <c r="U284" s="55"/>
      <c r="V284" s="54">
        <v>2.81</v>
      </c>
      <c r="W284" s="55"/>
      <c r="X284" s="55"/>
      <c r="Y284" s="54">
        <f t="shared" ref="Y284" si="12">Q284*R284*T284*V284</f>
        <v>269.47900000000004</v>
      </c>
      <c r="Z284" s="55"/>
    </row>
    <row r="285" spans="1:29" s="36" customFormat="1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s="36" customFormat="1" ht="11.25" customHeight="1">
      <c r="Z286" s="35"/>
    </row>
    <row r="287" spans="1:29" s="36" customFormat="1" ht="11.25" customHeight="1">
      <c r="H287" s="50" t="s">
        <v>41</v>
      </c>
      <c r="I287" s="50"/>
      <c r="J287" s="50"/>
      <c r="K287" s="50"/>
      <c r="L287" s="50"/>
      <c r="M287" s="50"/>
      <c r="N287" s="50" t="s">
        <v>0</v>
      </c>
      <c r="O287" s="50"/>
      <c r="P287" s="50"/>
      <c r="Q287" s="34" t="s">
        <v>0</v>
      </c>
      <c r="R287" s="51" t="s">
        <v>0</v>
      </c>
      <c r="S287" s="51"/>
      <c r="T287" s="51"/>
      <c r="U287" s="51"/>
      <c r="V287" s="51"/>
      <c r="W287" s="51"/>
      <c r="X287" s="51"/>
      <c r="Y287" s="52">
        <f>Y284</f>
        <v>269.47900000000004</v>
      </c>
      <c r="Z287" s="53"/>
      <c r="AA287" s="54"/>
      <c r="AB287" s="55"/>
      <c r="AC287" s="55"/>
    </row>
    <row r="288" spans="1:29" s="36" customFormat="1" ht="11.25" customHeight="1">
      <c r="H288" s="32"/>
      <c r="I288" s="32"/>
      <c r="J288" s="32"/>
      <c r="K288" s="32"/>
      <c r="L288" s="32"/>
      <c r="M288" s="32"/>
      <c r="N288" s="32"/>
      <c r="O288" s="32"/>
      <c r="P288" s="32"/>
      <c r="Q288" s="34"/>
      <c r="R288" s="28"/>
      <c r="S288" s="28"/>
      <c r="T288" s="28"/>
      <c r="U288" s="28"/>
      <c r="V288" s="28"/>
      <c r="W288" s="28"/>
      <c r="X288" s="28"/>
      <c r="Y288" s="33"/>
      <c r="Z288" s="34"/>
      <c r="AA288" s="26"/>
      <c r="AB288" s="27"/>
      <c r="AC288" s="27"/>
    </row>
    <row r="289" spans="1:29" s="36" customFormat="1" ht="27" customHeight="1">
      <c r="A289" s="51">
        <v>10</v>
      </c>
      <c r="B289" s="51"/>
      <c r="C289" s="51" t="s">
        <v>151</v>
      </c>
      <c r="D289" s="51"/>
      <c r="E289" s="51"/>
      <c r="F289" s="51"/>
      <c r="G289" s="51"/>
      <c r="H289" s="51" t="s">
        <v>118</v>
      </c>
      <c r="I289" s="51"/>
      <c r="J289" s="51"/>
      <c r="K289" s="51"/>
      <c r="L289" s="51"/>
      <c r="M289" s="51"/>
      <c r="N289" s="51" t="s">
        <v>104</v>
      </c>
      <c r="O289" s="51"/>
      <c r="P289" s="51"/>
      <c r="Q289" s="26">
        <v>36</v>
      </c>
      <c r="R289" s="54">
        <v>9.1999999999999993</v>
      </c>
      <c r="S289" s="55"/>
      <c r="T289" s="54">
        <v>1</v>
      </c>
      <c r="U289" s="55"/>
      <c r="V289" s="54">
        <v>5.17</v>
      </c>
      <c r="W289" s="55"/>
      <c r="X289" s="55"/>
      <c r="Y289" s="54">
        <f t="shared" ref="Y289" si="13">Q289*R289*T289*V289</f>
        <v>1712.3039999999999</v>
      </c>
      <c r="Z289" s="55"/>
    </row>
    <row r="290" spans="1:29" s="36" customFormat="1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s="36" customFormat="1" ht="11.25" customHeight="1">
      <c r="Z291" s="35"/>
    </row>
    <row r="292" spans="1:29" s="36" customFormat="1" ht="11.25" customHeight="1">
      <c r="H292" s="50" t="s">
        <v>41</v>
      </c>
      <c r="I292" s="50"/>
      <c r="J292" s="50"/>
      <c r="K292" s="50"/>
      <c r="L292" s="50"/>
      <c r="M292" s="50"/>
      <c r="N292" s="50" t="s">
        <v>0</v>
      </c>
      <c r="O292" s="50"/>
      <c r="P292" s="50"/>
      <c r="Q292" s="34" t="s">
        <v>0</v>
      </c>
      <c r="R292" s="51" t="s">
        <v>0</v>
      </c>
      <c r="S292" s="51"/>
      <c r="T292" s="51"/>
      <c r="U292" s="51"/>
      <c r="V292" s="51"/>
      <c r="W292" s="51"/>
      <c r="X292" s="51"/>
      <c r="Y292" s="52">
        <f>Y289</f>
        <v>1712.3039999999999</v>
      </c>
      <c r="Z292" s="53"/>
      <c r="AA292" s="54"/>
      <c r="AB292" s="55"/>
      <c r="AC292" s="55"/>
    </row>
    <row r="293" spans="1:29" s="36" customFormat="1" ht="11.25" customHeight="1">
      <c r="H293" s="32"/>
      <c r="I293" s="32"/>
      <c r="J293" s="32"/>
      <c r="K293" s="32"/>
      <c r="L293" s="32"/>
      <c r="M293" s="32"/>
      <c r="N293" s="32"/>
      <c r="O293" s="32"/>
      <c r="P293" s="32"/>
      <c r="Q293" s="34"/>
      <c r="R293" s="28"/>
      <c r="S293" s="28"/>
      <c r="T293" s="28"/>
      <c r="U293" s="28"/>
      <c r="V293" s="28"/>
      <c r="W293" s="28"/>
      <c r="X293" s="28"/>
      <c r="Y293" s="33"/>
      <c r="Z293" s="34"/>
      <c r="AA293" s="26"/>
      <c r="AB293" s="27"/>
      <c r="AC293" s="27"/>
    </row>
    <row r="294" spans="1:29" s="36" customFormat="1" ht="23.25" customHeight="1">
      <c r="A294" s="51">
        <v>11</v>
      </c>
      <c r="B294" s="51"/>
      <c r="C294" s="51" t="s">
        <v>152</v>
      </c>
      <c r="D294" s="51"/>
      <c r="E294" s="51"/>
      <c r="F294" s="51"/>
      <c r="G294" s="51"/>
      <c r="H294" s="51" t="s">
        <v>119</v>
      </c>
      <c r="I294" s="51"/>
      <c r="J294" s="51"/>
      <c r="K294" s="51"/>
      <c r="L294" s="51"/>
      <c r="M294" s="51"/>
      <c r="N294" s="51" t="s">
        <v>104</v>
      </c>
      <c r="O294" s="51"/>
      <c r="P294" s="51"/>
      <c r="Q294" s="26">
        <v>105</v>
      </c>
      <c r="R294" s="54">
        <v>6.1</v>
      </c>
      <c r="S294" s="55"/>
      <c r="T294" s="54">
        <v>1</v>
      </c>
      <c r="U294" s="55"/>
      <c r="V294" s="54">
        <v>5.0599999999999996</v>
      </c>
      <c r="W294" s="55"/>
      <c r="X294" s="55"/>
      <c r="Y294" s="54">
        <f t="shared" ref="Y294" si="14">Q294*R294*T294*V294</f>
        <v>3240.93</v>
      </c>
      <c r="Z294" s="55"/>
    </row>
    <row r="295" spans="1:29" s="36" customFormat="1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s="36" customFormat="1" ht="11.25" customHeight="1">
      <c r="Z296" s="35"/>
    </row>
    <row r="297" spans="1:29" s="36" customFormat="1" ht="11.25" customHeight="1">
      <c r="H297" s="50" t="s">
        <v>41</v>
      </c>
      <c r="I297" s="50"/>
      <c r="J297" s="50"/>
      <c r="K297" s="50"/>
      <c r="L297" s="50"/>
      <c r="M297" s="50"/>
      <c r="N297" s="50" t="s">
        <v>0</v>
      </c>
      <c r="O297" s="50"/>
      <c r="P297" s="50"/>
      <c r="Q297" s="34" t="s">
        <v>0</v>
      </c>
      <c r="R297" s="51" t="s">
        <v>0</v>
      </c>
      <c r="S297" s="51"/>
      <c r="T297" s="51"/>
      <c r="U297" s="51"/>
      <c r="V297" s="51"/>
      <c r="W297" s="51"/>
      <c r="X297" s="51"/>
      <c r="Y297" s="52">
        <f>Y294</f>
        <v>3240.93</v>
      </c>
      <c r="Z297" s="53"/>
      <c r="AA297" s="54"/>
      <c r="AB297" s="55"/>
      <c r="AC297" s="55"/>
    </row>
    <row r="298" spans="1:29" s="36" customFormat="1" ht="11.25" customHeight="1">
      <c r="H298" s="32"/>
      <c r="I298" s="32"/>
      <c r="J298" s="32"/>
      <c r="K298" s="32"/>
      <c r="L298" s="32"/>
      <c r="M298" s="32"/>
      <c r="N298" s="32"/>
      <c r="O298" s="32"/>
      <c r="P298" s="32"/>
      <c r="Q298" s="34"/>
      <c r="R298" s="28"/>
      <c r="S298" s="28"/>
      <c r="T298" s="28"/>
      <c r="U298" s="28"/>
      <c r="V298" s="28"/>
      <c r="W298" s="28"/>
      <c r="X298" s="28"/>
      <c r="Y298" s="33"/>
      <c r="Z298" s="34"/>
      <c r="AA298" s="26"/>
      <c r="AB298" s="27"/>
      <c r="AC298" s="27"/>
    </row>
    <row r="299" spans="1:29" s="36" customFormat="1" ht="27.75" customHeight="1">
      <c r="A299" s="51">
        <v>12</v>
      </c>
      <c r="B299" s="51"/>
      <c r="C299" s="51" t="s">
        <v>120</v>
      </c>
      <c r="D299" s="51"/>
      <c r="E299" s="51"/>
      <c r="F299" s="51"/>
      <c r="G299" s="51"/>
      <c r="H299" s="51" t="s">
        <v>121</v>
      </c>
      <c r="I299" s="51"/>
      <c r="J299" s="51"/>
      <c r="K299" s="51"/>
      <c r="L299" s="51"/>
      <c r="M299" s="51"/>
      <c r="N299" s="51" t="s">
        <v>42</v>
      </c>
      <c r="O299" s="51"/>
      <c r="P299" s="51"/>
      <c r="Q299" s="49">
        <v>2.9999999999999997E-4</v>
      </c>
      <c r="R299" s="54">
        <v>9002.61</v>
      </c>
      <c r="S299" s="55"/>
      <c r="T299" s="54">
        <v>1</v>
      </c>
      <c r="U299" s="55"/>
      <c r="V299" s="54">
        <v>4.43</v>
      </c>
      <c r="W299" s="55"/>
      <c r="X299" s="55"/>
      <c r="Y299" s="54">
        <f t="shared" ref="Y299" si="15">Q299*R299*T299*V299</f>
        <v>11.964468689999999</v>
      </c>
      <c r="Z299" s="55"/>
    </row>
    <row r="300" spans="1:29" s="36" customFormat="1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s="36" customFormat="1" ht="11.25" customHeight="1">
      <c r="Z301" s="35"/>
    </row>
    <row r="302" spans="1:29" s="36" customFormat="1" ht="11.25" customHeight="1">
      <c r="H302" s="50" t="s">
        <v>41</v>
      </c>
      <c r="I302" s="50"/>
      <c r="J302" s="50"/>
      <c r="K302" s="50"/>
      <c r="L302" s="50"/>
      <c r="M302" s="50"/>
      <c r="N302" s="50" t="s">
        <v>0</v>
      </c>
      <c r="O302" s="50"/>
      <c r="P302" s="50"/>
      <c r="Q302" s="34" t="s">
        <v>0</v>
      </c>
      <c r="R302" s="51" t="s">
        <v>0</v>
      </c>
      <c r="S302" s="51"/>
      <c r="T302" s="51"/>
      <c r="U302" s="51"/>
      <c r="V302" s="51"/>
      <c r="W302" s="51"/>
      <c r="X302" s="51"/>
      <c r="Y302" s="52">
        <f>Y299</f>
        <v>11.964468689999999</v>
      </c>
      <c r="Z302" s="53"/>
      <c r="AA302" s="54"/>
      <c r="AB302" s="55"/>
      <c r="AC302" s="55"/>
    </row>
    <row r="303" spans="1:29" s="36" customFormat="1" ht="11.25" customHeight="1">
      <c r="H303" s="32"/>
      <c r="I303" s="32"/>
      <c r="J303" s="32"/>
      <c r="K303" s="32"/>
      <c r="L303" s="32"/>
      <c r="M303" s="32"/>
      <c r="N303" s="32"/>
      <c r="O303" s="32"/>
      <c r="P303" s="32"/>
      <c r="Q303" s="34"/>
      <c r="R303" s="28"/>
      <c r="S303" s="28"/>
      <c r="T303" s="28"/>
      <c r="U303" s="28"/>
      <c r="V303" s="28"/>
      <c r="W303" s="28"/>
      <c r="X303" s="28"/>
      <c r="Y303" s="33"/>
      <c r="Z303" s="34"/>
      <c r="AA303" s="26"/>
      <c r="AB303" s="27"/>
      <c r="AC303" s="27"/>
    </row>
    <row r="304" spans="1:29" s="36" customFormat="1" ht="33.75" customHeight="1">
      <c r="A304" s="51">
        <v>13</v>
      </c>
      <c r="B304" s="51"/>
      <c r="C304" s="51" t="s">
        <v>98</v>
      </c>
      <c r="D304" s="51"/>
      <c r="E304" s="51"/>
      <c r="F304" s="51"/>
      <c r="G304" s="51"/>
      <c r="H304" s="51" t="s">
        <v>122</v>
      </c>
      <c r="I304" s="51"/>
      <c r="J304" s="51"/>
      <c r="K304" s="51"/>
      <c r="L304" s="51"/>
      <c r="M304" s="51"/>
      <c r="N304" s="51" t="s">
        <v>64</v>
      </c>
      <c r="O304" s="51"/>
      <c r="P304" s="51"/>
      <c r="Q304" s="26">
        <v>28</v>
      </c>
      <c r="R304" s="54">
        <v>3490.5</v>
      </c>
      <c r="S304" s="55"/>
      <c r="T304" s="54">
        <v>1</v>
      </c>
      <c r="U304" s="55"/>
      <c r="V304" s="54">
        <v>1</v>
      </c>
      <c r="W304" s="55"/>
      <c r="X304" s="55"/>
      <c r="Y304" s="54">
        <f t="shared" ref="Y304" si="16">Q304*R304*T304*V304</f>
        <v>97734</v>
      </c>
      <c r="Z304" s="55"/>
    </row>
    <row r="305" spans="1:29" s="36" customFormat="1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s="36" customFormat="1" ht="11.25" customHeight="1">
      <c r="Z306" s="35"/>
    </row>
    <row r="307" spans="1:29" s="36" customFormat="1" ht="11.25" customHeight="1">
      <c r="H307" s="50" t="s">
        <v>41</v>
      </c>
      <c r="I307" s="50"/>
      <c r="J307" s="50"/>
      <c r="K307" s="50"/>
      <c r="L307" s="50"/>
      <c r="M307" s="50"/>
      <c r="N307" s="50" t="s">
        <v>0</v>
      </c>
      <c r="O307" s="50"/>
      <c r="P307" s="50"/>
      <c r="Q307" s="34" t="s">
        <v>0</v>
      </c>
      <c r="R307" s="51" t="s">
        <v>0</v>
      </c>
      <c r="S307" s="51"/>
      <c r="T307" s="51"/>
      <c r="U307" s="51"/>
      <c r="V307" s="51"/>
      <c r="W307" s="51"/>
      <c r="X307" s="51"/>
      <c r="Y307" s="52">
        <f>Y304</f>
        <v>97734</v>
      </c>
      <c r="Z307" s="53"/>
      <c r="AA307" s="54"/>
      <c r="AB307" s="55"/>
      <c r="AC307" s="55"/>
    </row>
    <row r="308" spans="1:29" s="36" customFormat="1" ht="11.25" customHeight="1">
      <c r="H308" s="32"/>
      <c r="I308" s="32"/>
      <c r="J308" s="32"/>
      <c r="K308" s="32"/>
      <c r="L308" s="32"/>
      <c r="M308" s="32"/>
      <c r="N308" s="32"/>
      <c r="O308" s="32"/>
      <c r="P308" s="32"/>
      <c r="Q308" s="34"/>
      <c r="R308" s="28"/>
      <c r="S308" s="28"/>
      <c r="T308" s="28"/>
      <c r="U308" s="28"/>
      <c r="V308" s="28"/>
      <c r="W308" s="28"/>
      <c r="X308" s="28"/>
      <c r="Y308" s="33"/>
      <c r="Z308" s="34"/>
      <c r="AA308" s="26"/>
      <c r="AB308" s="27"/>
      <c r="AC308" s="27"/>
    </row>
    <row r="309" spans="1:29" s="36" customFormat="1" ht="35.25" customHeight="1">
      <c r="A309" s="51">
        <v>14</v>
      </c>
      <c r="B309" s="51"/>
      <c r="C309" s="51" t="s">
        <v>98</v>
      </c>
      <c r="D309" s="51"/>
      <c r="E309" s="51"/>
      <c r="F309" s="51"/>
      <c r="G309" s="51"/>
      <c r="H309" s="51" t="s">
        <v>123</v>
      </c>
      <c r="I309" s="51"/>
      <c r="J309" s="51"/>
      <c r="K309" s="51"/>
      <c r="L309" s="51"/>
      <c r="M309" s="51"/>
      <c r="N309" s="51" t="s">
        <v>64</v>
      </c>
      <c r="O309" s="51"/>
      <c r="P309" s="51"/>
      <c r="Q309" s="26">
        <v>17</v>
      </c>
      <c r="R309" s="54">
        <v>2437.5</v>
      </c>
      <c r="S309" s="55"/>
      <c r="T309" s="54">
        <v>1</v>
      </c>
      <c r="U309" s="55"/>
      <c r="V309" s="54">
        <v>1</v>
      </c>
      <c r="W309" s="55"/>
      <c r="X309" s="55"/>
      <c r="Y309" s="54">
        <f t="shared" ref="Y309" si="17">Q309*R309*T309*V309</f>
        <v>41437.5</v>
      </c>
      <c r="Z309" s="55"/>
    </row>
    <row r="310" spans="1:29" s="36" customFormat="1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s="36" customFormat="1" ht="11.25" customHeight="1">
      <c r="Z311" s="35"/>
    </row>
    <row r="312" spans="1:29" s="36" customFormat="1" ht="11.25" customHeight="1">
      <c r="H312" s="50" t="s">
        <v>41</v>
      </c>
      <c r="I312" s="50"/>
      <c r="J312" s="50"/>
      <c r="K312" s="50"/>
      <c r="L312" s="50"/>
      <c r="M312" s="50"/>
      <c r="N312" s="50" t="s">
        <v>0</v>
      </c>
      <c r="O312" s="50"/>
      <c r="P312" s="50"/>
      <c r="Q312" s="34" t="s">
        <v>0</v>
      </c>
      <c r="R312" s="51" t="s">
        <v>0</v>
      </c>
      <c r="S312" s="51"/>
      <c r="T312" s="51"/>
      <c r="U312" s="51"/>
      <c r="V312" s="51"/>
      <c r="W312" s="51"/>
      <c r="X312" s="51"/>
      <c r="Y312" s="52">
        <f>Y309</f>
        <v>41437.5</v>
      </c>
      <c r="Z312" s="53"/>
      <c r="AA312" s="54"/>
      <c r="AB312" s="55"/>
      <c r="AC312" s="55"/>
    </row>
    <row r="313" spans="1:29" s="36" customFormat="1" ht="11.25" customHeight="1">
      <c r="H313" s="32"/>
      <c r="I313" s="32"/>
      <c r="J313" s="32"/>
      <c r="K313" s="32"/>
      <c r="L313" s="32"/>
      <c r="M313" s="32"/>
      <c r="N313" s="32"/>
      <c r="O313" s="32"/>
      <c r="P313" s="32"/>
      <c r="Q313" s="34"/>
      <c r="R313" s="28"/>
      <c r="S313" s="28"/>
      <c r="T313" s="28"/>
      <c r="U313" s="28"/>
      <c r="V313" s="28"/>
      <c r="W313" s="28"/>
      <c r="X313" s="28"/>
      <c r="Y313" s="33"/>
      <c r="Z313" s="34"/>
      <c r="AA313" s="26"/>
      <c r="AB313" s="27"/>
      <c r="AC313" s="27"/>
    </row>
    <row r="314" spans="1:29" s="36" customFormat="1" ht="22.5" customHeight="1">
      <c r="A314" s="51">
        <v>15</v>
      </c>
      <c r="B314" s="51"/>
      <c r="C314" s="51" t="s">
        <v>98</v>
      </c>
      <c r="D314" s="51"/>
      <c r="E314" s="51"/>
      <c r="F314" s="51"/>
      <c r="G314" s="51"/>
      <c r="H314" s="51" t="s">
        <v>124</v>
      </c>
      <c r="I314" s="51"/>
      <c r="J314" s="51"/>
      <c r="K314" s="51"/>
      <c r="L314" s="51"/>
      <c r="M314" s="51"/>
      <c r="N314" s="51" t="s">
        <v>64</v>
      </c>
      <c r="O314" s="51"/>
      <c r="P314" s="51"/>
      <c r="Q314" s="26">
        <v>30</v>
      </c>
      <c r="R314" s="54">
        <v>639.6</v>
      </c>
      <c r="S314" s="55"/>
      <c r="T314" s="54">
        <v>1</v>
      </c>
      <c r="U314" s="55"/>
      <c r="V314" s="54">
        <v>1</v>
      </c>
      <c r="W314" s="55"/>
      <c r="X314" s="55"/>
      <c r="Y314" s="54">
        <f t="shared" ref="Y314" si="18">Q314*R314*T314*V314</f>
        <v>19188</v>
      </c>
      <c r="Z314" s="55"/>
    </row>
    <row r="315" spans="1:29" s="36" customFormat="1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s="36" customFormat="1" ht="11.25" customHeight="1">
      <c r="Z316" s="35"/>
    </row>
    <row r="317" spans="1:29" s="36" customFormat="1" ht="11.25" customHeight="1">
      <c r="H317" s="50" t="s">
        <v>41</v>
      </c>
      <c r="I317" s="50"/>
      <c r="J317" s="50"/>
      <c r="K317" s="50"/>
      <c r="L317" s="50"/>
      <c r="M317" s="50"/>
      <c r="N317" s="50" t="s">
        <v>0</v>
      </c>
      <c r="O317" s="50"/>
      <c r="P317" s="50"/>
      <c r="Q317" s="34" t="s">
        <v>0</v>
      </c>
      <c r="R317" s="51" t="s">
        <v>0</v>
      </c>
      <c r="S317" s="51"/>
      <c r="T317" s="51"/>
      <c r="U317" s="51"/>
      <c r="V317" s="51"/>
      <c r="W317" s="51"/>
      <c r="X317" s="51"/>
      <c r="Y317" s="52">
        <f>Y314</f>
        <v>19188</v>
      </c>
      <c r="Z317" s="53"/>
      <c r="AA317" s="54"/>
      <c r="AB317" s="55"/>
      <c r="AC317" s="55"/>
    </row>
    <row r="318" spans="1:29" s="36" customFormat="1" ht="11.25" customHeight="1">
      <c r="H318" s="32"/>
      <c r="I318" s="32"/>
      <c r="J318" s="32"/>
      <c r="K318" s="32"/>
      <c r="L318" s="32"/>
      <c r="M318" s="32"/>
      <c r="N318" s="32"/>
      <c r="O318" s="32"/>
      <c r="P318" s="32"/>
      <c r="Q318" s="34"/>
      <c r="R318" s="28"/>
      <c r="S318" s="28"/>
      <c r="T318" s="28"/>
      <c r="U318" s="28"/>
      <c r="V318" s="28"/>
      <c r="W318" s="28"/>
      <c r="X318" s="28"/>
      <c r="Y318" s="33"/>
      <c r="Z318" s="34"/>
      <c r="AA318" s="26"/>
      <c r="AB318" s="27"/>
      <c r="AC318" s="27"/>
    </row>
    <row r="319" spans="1:29" s="36" customFormat="1" ht="27" customHeight="1">
      <c r="A319" s="51">
        <v>16</v>
      </c>
      <c r="B319" s="51"/>
      <c r="C319" s="51" t="s">
        <v>98</v>
      </c>
      <c r="D319" s="51"/>
      <c r="E319" s="51"/>
      <c r="F319" s="51"/>
      <c r="G319" s="51"/>
      <c r="H319" s="51" t="s">
        <v>125</v>
      </c>
      <c r="I319" s="51"/>
      <c r="J319" s="51"/>
      <c r="K319" s="51"/>
      <c r="L319" s="51"/>
      <c r="M319" s="51"/>
      <c r="N319" s="51" t="s">
        <v>64</v>
      </c>
      <c r="O319" s="51"/>
      <c r="P319" s="51"/>
      <c r="Q319" s="26">
        <v>120</v>
      </c>
      <c r="R319" s="54">
        <v>55.58</v>
      </c>
      <c r="S319" s="55"/>
      <c r="T319" s="54">
        <v>1</v>
      </c>
      <c r="U319" s="55"/>
      <c r="V319" s="54">
        <v>1</v>
      </c>
      <c r="W319" s="55"/>
      <c r="X319" s="55"/>
      <c r="Y319" s="54">
        <f t="shared" ref="Y319" si="19">Q319*R319*T319*V319</f>
        <v>6669.5999999999995</v>
      </c>
      <c r="Z319" s="55"/>
    </row>
    <row r="320" spans="1:29" s="36" customFormat="1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s="36" customFormat="1" ht="11.25" customHeight="1">
      <c r="Z321" s="35"/>
    </row>
    <row r="322" spans="1:29" s="36" customFormat="1" ht="11.25" customHeight="1">
      <c r="H322" s="50" t="s">
        <v>41</v>
      </c>
      <c r="I322" s="50"/>
      <c r="J322" s="50"/>
      <c r="K322" s="50"/>
      <c r="L322" s="50"/>
      <c r="M322" s="50"/>
      <c r="N322" s="50" t="s">
        <v>0</v>
      </c>
      <c r="O322" s="50"/>
      <c r="P322" s="50"/>
      <c r="Q322" s="34" t="s">
        <v>0</v>
      </c>
      <c r="R322" s="51" t="s">
        <v>0</v>
      </c>
      <c r="S322" s="51"/>
      <c r="T322" s="51"/>
      <c r="U322" s="51"/>
      <c r="V322" s="51"/>
      <c r="W322" s="51"/>
      <c r="X322" s="51"/>
      <c r="Y322" s="52">
        <f>Y319</f>
        <v>6669.5999999999995</v>
      </c>
      <c r="Z322" s="53"/>
      <c r="AA322" s="54"/>
      <c r="AB322" s="55"/>
      <c r="AC322" s="55"/>
    </row>
    <row r="323" spans="1:29" s="36" customFormat="1" ht="11.25" customHeight="1">
      <c r="H323" s="32"/>
      <c r="I323" s="32"/>
      <c r="J323" s="32"/>
      <c r="K323" s="32"/>
      <c r="L323" s="32"/>
      <c r="M323" s="32"/>
      <c r="N323" s="32"/>
      <c r="O323" s="32"/>
      <c r="P323" s="32"/>
      <c r="Q323" s="34"/>
      <c r="R323" s="28"/>
      <c r="S323" s="28"/>
      <c r="T323" s="28"/>
      <c r="U323" s="28"/>
      <c r="V323" s="28"/>
      <c r="W323" s="28"/>
      <c r="X323" s="28"/>
      <c r="Y323" s="33"/>
      <c r="Z323" s="34"/>
      <c r="AA323" s="26"/>
      <c r="AB323" s="27"/>
      <c r="AC323" s="27"/>
    </row>
    <row r="324" spans="1:29" s="36" customFormat="1" ht="22.5" customHeight="1">
      <c r="A324" s="51">
        <v>17</v>
      </c>
      <c r="B324" s="51"/>
      <c r="C324" s="51" t="s">
        <v>98</v>
      </c>
      <c r="D324" s="51"/>
      <c r="E324" s="51"/>
      <c r="F324" s="51"/>
      <c r="G324" s="51"/>
      <c r="H324" s="51" t="s">
        <v>127</v>
      </c>
      <c r="I324" s="51"/>
      <c r="J324" s="51"/>
      <c r="K324" s="51"/>
      <c r="L324" s="51"/>
      <c r="M324" s="51"/>
      <c r="N324" s="51" t="s">
        <v>64</v>
      </c>
      <c r="O324" s="51"/>
      <c r="P324" s="51"/>
      <c r="Q324" s="26">
        <v>3</v>
      </c>
      <c r="R324" s="54">
        <v>2749.5</v>
      </c>
      <c r="S324" s="55"/>
      <c r="T324" s="54">
        <v>1</v>
      </c>
      <c r="U324" s="55"/>
      <c r="V324" s="54">
        <v>1</v>
      </c>
      <c r="W324" s="55"/>
      <c r="X324" s="55"/>
      <c r="Y324" s="54">
        <f t="shared" ref="Y324" si="20">Q324*R324*T324*V324</f>
        <v>8248.5</v>
      </c>
      <c r="Z324" s="55"/>
    </row>
    <row r="325" spans="1:29" s="36" customFormat="1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s="36" customFormat="1" ht="11.25" customHeight="1">
      <c r="Z326" s="35"/>
    </row>
    <row r="327" spans="1:29" s="36" customFormat="1" ht="11.25" customHeight="1">
      <c r="H327" s="50" t="s">
        <v>41</v>
      </c>
      <c r="I327" s="50"/>
      <c r="J327" s="50"/>
      <c r="K327" s="50"/>
      <c r="L327" s="50"/>
      <c r="M327" s="50"/>
      <c r="N327" s="50" t="s">
        <v>0</v>
      </c>
      <c r="O327" s="50"/>
      <c r="P327" s="50"/>
      <c r="Q327" s="34" t="s">
        <v>0</v>
      </c>
      <c r="R327" s="51" t="s">
        <v>0</v>
      </c>
      <c r="S327" s="51"/>
      <c r="T327" s="51"/>
      <c r="U327" s="51"/>
      <c r="V327" s="51"/>
      <c r="W327" s="51"/>
      <c r="X327" s="51"/>
      <c r="Y327" s="52">
        <f>Y324</f>
        <v>8248.5</v>
      </c>
      <c r="Z327" s="53"/>
      <c r="AA327" s="54"/>
      <c r="AB327" s="55"/>
      <c r="AC327" s="55"/>
    </row>
    <row r="328" spans="1:29" s="36" customFormat="1" ht="11.25" customHeight="1">
      <c r="H328" s="32"/>
      <c r="I328" s="32"/>
      <c r="J328" s="32"/>
      <c r="K328" s="32"/>
      <c r="L328" s="32"/>
      <c r="M328" s="32"/>
      <c r="N328" s="32"/>
      <c r="O328" s="32"/>
      <c r="P328" s="32"/>
      <c r="Q328" s="34"/>
      <c r="R328" s="28"/>
      <c r="S328" s="28"/>
      <c r="T328" s="28"/>
      <c r="U328" s="28"/>
      <c r="V328" s="28"/>
      <c r="W328" s="28"/>
      <c r="X328" s="28"/>
      <c r="Y328" s="33"/>
      <c r="Z328" s="34"/>
      <c r="AA328" s="26"/>
      <c r="AB328" s="27"/>
      <c r="AC328" s="27"/>
    </row>
    <row r="329" spans="1:29" s="36" customFormat="1" ht="24" customHeight="1">
      <c r="A329" s="51">
        <v>18</v>
      </c>
      <c r="B329" s="51"/>
      <c r="C329" s="51" t="s">
        <v>98</v>
      </c>
      <c r="D329" s="51"/>
      <c r="E329" s="51"/>
      <c r="F329" s="51"/>
      <c r="G329" s="51"/>
      <c r="H329" s="51" t="s">
        <v>128</v>
      </c>
      <c r="I329" s="51"/>
      <c r="J329" s="51"/>
      <c r="K329" s="51"/>
      <c r="L329" s="51"/>
      <c r="M329" s="51"/>
      <c r="N329" s="51" t="s">
        <v>64</v>
      </c>
      <c r="O329" s="51"/>
      <c r="P329" s="51"/>
      <c r="Q329" s="26">
        <v>7</v>
      </c>
      <c r="R329" s="54">
        <v>1934.4</v>
      </c>
      <c r="S329" s="55"/>
      <c r="T329" s="54">
        <v>1</v>
      </c>
      <c r="U329" s="55"/>
      <c r="V329" s="54">
        <v>1</v>
      </c>
      <c r="W329" s="55"/>
      <c r="X329" s="55"/>
      <c r="Y329" s="54">
        <f t="shared" ref="Y329" si="21">Q329*R329*T329*V329</f>
        <v>13540.800000000001</v>
      </c>
      <c r="Z329" s="55"/>
    </row>
    <row r="330" spans="1:29" s="36" customFormat="1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s="36" customFormat="1" ht="11.25" customHeight="1">
      <c r="Z331" s="35"/>
    </row>
    <row r="332" spans="1:29" s="36" customFormat="1" ht="11.25" customHeight="1">
      <c r="H332" s="50" t="s">
        <v>41</v>
      </c>
      <c r="I332" s="50"/>
      <c r="J332" s="50"/>
      <c r="K332" s="50"/>
      <c r="L332" s="50"/>
      <c r="M332" s="50"/>
      <c r="N332" s="50" t="s">
        <v>0</v>
      </c>
      <c r="O332" s="50"/>
      <c r="P332" s="50"/>
      <c r="Q332" s="34" t="s">
        <v>0</v>
      </c>
      <c r="R332" s="51" t="s">
        <v>0</v>
      </c>
      <c r="S332" s="51"/>
      <c r="T332" s="51"/>
      <c r="U332" s="51"/>
      <c r="V332" s="51"/>
      <c r="W332" s="51"/>
      <c r="X332" s="51"/>
      <c r="Y332" s="52">
        <f>Y329</f>
        <v>13540.800000000001</v>
      </c>
      <c r="Z332" s="53"/>
      <c r="AA332" s="54"/>
      <c r="AB332" s="55"/>
      <c r="AC332" s="55"/>
    </row>
    <row r="333" spans="1:29" s="36" customFormat="1" ht="11.25" customHeight="1">
      <c r="H333" s="32"/>
      <c r="I333" s="32"/>
      <c r="J333" s="32"/>
      <c r="K333" s="32"/>
      <c r="L333" s="32"/>
      <c r="M333" s="32"/>
      <c r="N333" s="32"/>
      <c r="O333" s="32"/>
      <c r="P333" s="32"/>
      <c r="Q333" s="34"/>
      <c r="R333" s="28"/>
      <c r="S333" s="28"/>
      <c r="T333" s="28"/>
      <c r="U333" s="28"/>
      <c r="V333" s="28"/>
      <c r="W333" s="28"/>
      <c r="X333" s="28"/>
      <c r="Y333" s="33"/>
      <c r="Z333" s="34"/>
      <c r="AA333" s="26"/>
      <c r="AB333" s="27"/>
      <c r="AC333" s="27"/>
    </row>
    <row r="334" spans="1:29" s="36" customFormat="1" ht="21" customHeight="1">
      <c r="A334" s="51">
        <v>19</v>
      </c>
      <c r="B334" s="51"/>
      <c r="C334" s="51" t="s">
        <v>98</v>
      </c>
      <c r="D334" s="51"/>
      <c r="E334" s="51"/>
      <c r="F334" s="51"/>
      <c r="G334" s="51"/>
      <c r="H334" s="51" t="s">
        <v>129</v>
      </c>
      <c r="I334" s="51"/>
      <c r="J334" s="51"/>
      <c r="K334" s="51"/>
      <c r="L334" s="51"/>
      <c r="M334" s="51"/>
      <c r="N334" s="51" t="s">
        <v>64</v>
      </c>
      <c r="O334" s="51"/>
      <c r="P334" s="51"/>
      <c r="Q334" s="26">
        <v>3</v>
      </c>
      <c r="R334" s="54">
        <v>2905.5</v>
      </c>
      <c r="S334" s="55"/>
      <c r="T334" s="54">
        <v>1</v>
      </c>
      <c r="U334" s="55"/>
      <c r="V334" s="54">
        <v>1</v>
      </c>
      <c r="W334" s="55"/>
      <c r="X334" s="55"/>
      <c r="Y334" s="54">
        <f t="shared" ref="Y334" si="22">Q334*R334*T334*V334</f>
        <v>8716.5</v>
      </c>
      <c r="Z334" s="55"/>
    </row>
    <row r="335" spans="1:29" s="36" customFormat="1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s="36" customFormat="1" ht="11.25" customHeight="1">
      <c r="Z336" s="35"/>
    </row>
    <row r="337" spans="1:29" s="36" customFormat="1" ht="11.25" customHeight="1">
      <c r="H337" s="50" t="s">
        <v>41</v>
      </c>
      <c r="I337" s="50"/>
      <c r="J337" s="50"/>
      <c r="K337" s="50"/>
      <c r="L337" s="50"/>
      <c r="M337" s="50"/>
      <c r="N337" s="50" t="s">
        <v>0</v>
      </c>
      <c r="O337" s="50"/>
      <c r="P337" s="50"/>
      <c r="Q337" s="34" t="s">
        <v>0</v>
      </c>
      <c r="R337" s="51" t="s">
        <v>0</v>
      </c>
      <c r="S337" s="51"/>
      <c r="T337" s="51"/>
      <c r="U337" s="51"/>
      <c r="V337" s="51"/>
      <c r="W337" s="51"/>
      <c r="X337" s="51"/>
      <c r="Y337" s="52">
        <f>Y334</f>
        <v>8716.5</v>
      </c>
      <c r="Z337" s="53"/>
      <c r="AA337" s="54"/>
      <c r="AB337" s="55"/>
      <c r="AC337" s="55"/>
    </row>
    <row r="338" spans="1:29" s="36" customFormat="1" ht="11.25" customHeight="1">
      <c r="H338" s="32"/>
      <c r="I338" s="32"/>
      <c r="J338" s="32"/>
      <c r="K338" s="32"/>
      <c r="L338" s="32"/>
      <c r="M338" s="32"/>
      <c r="N338" s="32"/>
      <c r="O338" s="32"/>
      <c r="P338" s="32"/>
      <c r="Q338" s="34"/>
      <c r="R338" s="28"/>
      <c r="S338" s="28"/>
      <c r="T338" s="28"/>
      <c r="U338" s="28"/>
      <c r="V338" s="28"/>
      <c r="W338" s="28"/>
      <c r="X338" s="28"/>
      <c r="Y338" s="33"/>
      <c r="Z338" s="34"/>
      <c r="AA338" s="26"/>
      <c r="AB338" s="27"/>
      <c r="AC338" s="27"/>
    </row>
    <row r="339" spans="1:29" s="36" customFormat="1" ht="26.25" customHeight="1">
      <c r="A339" s="51">
        <v>20</v>
      </c>
      <c r="B339" s="51"/>
      <c r="C339" s="51" t="s">
        <v>98</v>
      </c>
      <c r="D339" s="51"/>
      <c r="E339" s="51"/>
      <c r="F339" s="51"/>
      <c r="G339" s="51"/>
      <c r="H339" s="51" t="s">
        <v>130</v>
      </c>
      <c r="I339" s="51"/>
      <c r="J339" s="51"/>
      <c r="K339" s="51"/>
      <c r="L339" s="51"/>
      <c r="M339" s="51"/>
      <c r="N339" s="51" t="s">
        <v>64</v>
      </c>
      <c r="O339" s="51"/>
      <c r="P339" s="51"/>
      <c r="Q339" s="26">
        <v>30</v>
      </c>
      <c r="R339" s="54">
        <v>126.56</v>
      </c>
      <c r="S339" s="55"/>
      <c r="T339" s="54">
        <v>1</v>
      </c>
      <c r="U339" s="55"/>
      <c r="V339" s="54">
        <v>1</v>
      </c>
      <c r="W339" s="55"/>
      <c r="X339" s="55"/>
      <c r="Y339" s="54">
        <f t="shared" ref="Y339" si="23">Q339*R339*T339*V339</f>
        <v>3796.8</v>
      </c>
      <c r="Z339" s="55"/>
    </row>
    <row r="340" spans="1:29" s="36" customFormat="1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s="36" customFormat="1" ht="11.25" customHeight="1">
      <c r="Z341" s="35"/>
    </row>
    <row r="342" spans="1:29" s="36" customFormat="1" ht="11.25" customHeight="1">
      <c r="H342" s="50" t="s">
        <v>41</v>
      </c>
      <c r="I342" s="50"/>
      <c r="J342" s="50"/>
      <c r="K342" s="50"/>
      <c r="L342" s="50"/>
      <c r="M342" s="50"/>
      <c r="N342" s="50" t="s">
        <v>0</v>
      </c>
      <c r="O342" s="50"/>
      <c r="P342" s="50"/>
      <c r="Q342" s="34" t="s">
        <v>0</v>
      </c>
      <c r="R342" s="51" t="s">
        <v>0</v>
      </c>
      <c r="S342" s="51"/>
      <c r="T342" s="51"/>
      <c r="U342" s="51"/>
      <c r="V342" s="51"/>
      <c r="W342" s="51"/>
      <c r="X342" s="51"/>
      <c r="Y342" s="52">
        <f>Y339</f>
        <v>3796.8</v>
      </c>
      <c r="Z342" s="53"/>
      <c r="AA342" s="54"/>
      <c r="AB342" s="55"/>
      <c r="AC342" s="55"/>
    </row>
    <row r="343" spans="1:29" s="36" customFormat="1" ht="11.25" customHeight="1">
      <c r="H343" s="32"/>
      <c r="I343" s="32"/>
      <c r="J343" s="32"/>
      <c r="K343" s="32"/>
      <c r="L343" s="32"/>
      <c r="M343" s="32"/>
      <c r="N343" s="32"/>
      <c r="O343" s="32"/>
      <c r="P343" s="32"/>
      <c r="Q343" s="34"/>
      <c r="R343" s="28"/>
      <c r="S343" s="28"/>
      <c r="T343" s="28"/>
      <c r="U343" s="28"/>
      <c r="V343" s="28"/>
      <c r="W343" s="28"/>
      <c r="X343" s="28"/>
      <c r="Y343" s="33"/>
      <c r="Z343" s="34"/>
      <c r="AA343" s="26"/>
      <c r="AB343" s="27"/>
      <c r="AC343" s="27"/>
    </row>
    <row r="344" spans="1:29" s="36" customFormat="1" ht="24.75" customHeight="1">
      <c r="A344" s="51">
        <v>21</v>
      </c>
      <c r="B344" s="51"/>
      <c r="C344" s="51" t="s">
        <v>98</v>
      </c>
      <c r="D344" s="51"/>
      <c r="E344" s="51"/>
      <c r="F344" s="51"/>
      <c r="G344" s="51"/>
      <c r="H344" s="51" t="s">
        <v>131</v>
      </c>
      <c r="I344" s="51"/>
      <c r="J344" s="51"/>
      <c r="K344" s="51"/>
      <c r="L344" s="51"/>
      <c r="M344" s="51"/>
      <c r="N344" s="51" t="s">
        <v>64</v>
      </c>
      <c r="O344" s="51"/>
      <c r="P344" s="51"/>
      <c r="Q344" s="26">
        <v>20</v>
      </c>
      <c r="R344" s="54">
        <v>68.06</v>
      </c>
      <c r="S344" s="55"/>
      <c r="T344" s="54">
        <v>1</v>
      </c>
      <c r="U344" s="55"/>
      <c r="V344" s="54">
        <v>1</v>
      </c>
      <c r="W344" s="55"/>
      <c r="X344" s="55"/>
      <c r="Y344" s="54">
        <f t="shared" ref="Y344" si="24">Q344*R344*T344*V344</f>
        <v>1361.2</v>
      </c>
      <c r="Z344" s="55"/>
    </row>
    <row r="345" spans="1:29" s="36" customFormat="1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s="36" customFormat="1" ht="11.25" customHeight="1">
      <c r="Z346" s="35"/>
    </row>
    <row r="347" spans="1:29" s="36" customFormat="1" ht="11.25" customHeight="1">
      <c r="H347" s="50" t="s">
        <v>41</v>
      </c>
      <c r="I347" s="50"/>
      <c r="J347" s="50"/>
      <c r="K347" s="50"/>
      <c r="L347" s="50"/>
      <c r="M347" s="50"/>
      <c r="N347" s="50" t="s">
        <v>0</v>
      </c>
      <c r="O347" s="50"/>
      <c r="P347" s="50"/>
      <c r="Q347" s="34" t="s">
        <v>0</v>
      </c>
      <c r="R347" s="51" t="s">
        <v>0</v>
      </c>
      <c r="S347" s="51"/>
      <c r="T347" s="51"/>
      <c r="U347" s="51"/>
      <c r="V347" s="51"/>
      <c r="W347" s="51"/>
      <c r="X347" s="51"/>
      <c r="Y347" s="52">
        <f>Y344</f>
        <v>1361.2</v>
      </c>
      <c r="Z347" s="53"/>
      <c r="AA347" s="54"/>
      <c r="AB347" s="55"/>
      <c r="AC347" s="55"/>
    </row>
    <row r="348" spans="1:29" s="36" customFormat="1" ht="11.25" customHeight="1">
      <c r="H348" s="32"/>
      <c r="I348" s="32"/>
      <c r="J348" s="32"/>
      <c r="K348" s="32"/>
      <c r="L348" s="32"/>
      <c r="M348" s="32"/>
      <c r="N348" s="32"/>
      <c r="O348" s="32"/>
      <c r="P348" s="32"/>
      <c r="Q348" s="34"/>
      <c r="R348" s="28"/>
      <c r="S348" s="28"/>
      <c r="T348" s="28"/>
      <c r="U348" s="28"/>
      <c r="V348" s="28"/>
      <c r="W348" s="28"/>
      <c r="X348" s="28"/>
      <c r="Y348" s="33"/>
      <c r="Z348" s="34"/>
      <c r="AA348" s="26"/>
      <c r="AB348" s="27"/>
      <c r="AC348" s="27"/>
    </row>
    <row r="349" spans="1:29" s="36" customFormat="1" ht="15.75" customHeight="1">
      <c r="A349" s="51">
        <v>22</v>
      </c>
      <c r="B349" s="51"/>
      <c r="C349" s="51" t="s">
        <v>98</v>
      </c>
      <c r="D349" s="51"/>
      <c r="E349" s="51"/>
      <c r="F349" s="51"/>
      <c r="G349" s="51"/>
      <c r="H349" s="51" t="s">
        <v>126</v>
      </c>
      <c r="I349" s="51"/>
      <c r="J349" s="51"/>
      <c r="K349" s="51"/>
      <c r="L349" s="51"/>
      <c r="M349" s="51"/>
      <c r="N349" s="51" t="s">
        <v>64</v>
      </c>
      <c r="O349" s="51"/>
      <c r="P349" s="51"/>
      <c r="Q349" s="26">
        <v>50</v>
      </c>
      <c r="R349" s="54">
        <v>199.88</v>
      </c>
      <c r="S349" s="55"/>
      <c r="T349" s="54">
        <v>1</v>
      </c>
      <c r="U349" s="55"/>
      <c r="V349" s="54">
        <v>1</v>
      </c>
      <c r="W349" s="55"/>
      <c r="X349" s="55"/>
      <c r="Y349" s="54">
        <f t="shared" ref="Y349" si="25">Q349*R349*T349*V349</f>
        <v>9994</v>
      </c>
      <c r="Z349" s="55"/>
    </row>
    <row r="350" spans="1:29" s="36" customFormat="1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s="36" customFormat="1" ht="11.25" customHeight="1">
      <c r="Z351" s="35"/>
    </row>
    <row r="352" spans="1:29" s="36" customFormat="1" ht="11.25" customHeight="1">
      <c r="H352" s="50" t="s">
        <v>41</v>
      </c>
      <c r="I352" s="50"/>
      <c r="J352" s="50"/>
      <c r="K352" s="50"/>
      <c r="L352" s="50"/>
      <c r="M352" s="50"/>
      <c r="N352" s="50" t="s">
        <v>0</v>
      </c>
      <c r="O352" s="50"/>
      <c r="P352" s="50"/>
      <c r="Q352" s="34" t="s">
        <v>0</v>
      </c>
      <c r="R352" s="51" t="s">
        <v>0</v>
      </c>
      <c r="S352" s="51"/>
      <c r="T352" s="51"/>
      <c r="U352" s="51"/>
      <c r="V352" s="51"/>
      <c r="W352" s="51"/>
      <c r="X352" s="51"/>
      <c r="Y352" s="52">
        <f>Y349</f>
        <v>9994</v>
      </c>
      <c r="Z352" s="53"/>
      <c r="AA352" s="54"/>
      <c r="AB352" s="55"/>
      <c r="AC352" s="55"/>
    </row>
    <row r="353" spans="1:29" s="36" customFormat="1" ht="11.25" customHeight="1">
      <c r="H353" s="32"/>
      <c r="I353" s="32"/>
      <c r="J353" s="32"/>
      <c r="K353" s="32"/>
      <c r="L353" s="32"/>
      <c r="M353" s="32"/>
      <c r="N353" s="32"/>
      <c r="O353" s="32"/>
      <c r="P353" s="32"/>
      <c r="Q353" s="34"/>
      <c r="R353" s="28"/>
      <c r="S353" s="28"/>
      <c r="T353" s="28"/>
      <c r="U353" s="28"/>
      <c r="V353" s="28"/>
      <c r="W353" s="28"/>
      <c r="X353" s="28"/>
      <c r="Y353" s="33"/>
      <c r="Z353" s="34"/>
      <c r="AA353" s="26"/>
      <c r="AB353" s="27"/>
      <c r="AC353" s="27"/>
    </row>
    <row r="354" spans="1:29" s="36" customFormat="1" ht="27.75" customHeight="1">
      <c r="A354" s="51">
        <v>23</v>
      </c>
      <c r="B354" s="51"/>
      <c r="C354" s="51" t="s">
        <v>98</v>
      </c>
      <c r="D354" s="51"/>
      <c r="E354" s="51"/>
      <c r="F354" s="51"/>
      <c r="G354" s="51"/>
      <c r="H354" s="51" t="s">
        <v>132</v>
      </c>
      <c r="I354" s="51"/>
      <c r="J354" s="51"/>
      <c r="K354" s="51"/>
      <c r="L354" s="51"/>
      <c r="M354" s="51"/>
      <c r="N354" s="51" t="s">
        <v>64</v>
      </c>
      <c r="O354" s="51"/>
      <c r="P354" s="51"/>
      <c r="Q354" s="26">
        <v>20</v>
      </c>
      <c r="R354" s="54">
        <v>650.33000000000004</v>
      </c>
      <c r="S354" s="55"/>
      <c r="T354" s="54">
        <v>1</v>
      </c>
      <c r="U354" s="55"/>
      <c r="V354" s="54">
        <v>1</v>
      </c>
      <c r="W354" s="55"/>
      <c r="X354" s="55"/>
      <c r="Y354" s="54">
        <f t="shared" ref="Y354" si="26">Q354*R354*T354*V354</f>
        <v>13006.6</v>
      </c>
      <c r="Z354" s="55"/>
    </row>
    <row r="355" spans="1:29" s="36" customFormat="1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s="36" customFormat="1" ht="11.25" customHeight="1">
      <c r="Z356" s="35"/>
    </row>
    <row r="357" spans="1:29" s="36" customFormat="1" ht="11.25" customHeight="1">
      <c r="H357" s="50" t="s">
        <v>41</v>
      </c>
      <c r="I357" s="50"/>
      <c r="J357" s="50"/>
      <c r="K357" s="50"/>
      <c r="L357" s="50"/>
      <c r="M357" s="50"/>
      <c r="N357" s="50" t="s">
        <v>0</v>
      </c>
      <c r="O357" s="50"/>
      <c r="P357" s="50"/>
      <c r="Q357" s="34" t="s">
        <v>0</v>
      </c>
      <c r="R357" s="51" t="s">
        <v>0</v>
      </c>
      <c r="S357" s="51"/>
      <c r="T357" s="51"/>
      <c r="U357" s="51"/>
      <c r="V357" s="51"/>
      <c r="W357" s="51"/>
      <c r="X357" s="51"/>
      <c r="Y357" s="52">
        <f>Y354</f>
        <v>13006.6</v>
      </c>
      <c r="Z357" s="53"/>
      <c r="AA357" s="54"/>
      <c r="AB357" s="55"/>
      <c r="AC357" s="55"/>
    </row>
    <row r="358" spans="1:29" s="36" customFormat="1" ht="11.25" customHeight="1">
      <c r="H358" s="32"/>
      <c r="I358" s="32"/>
      <c r="J358" s="32"/>
      <c r="K358" s="32"/>
      <c r="L358" s="32"/>
      <c r="M358" s="32"/>
      <c r="N358" s="32"/>
      <c r="O358" s="32"/>
      <c r="P358" s="32"/>
      <c r="Q358" s="34"/>
      <c r="R358" s="28"/>
      <c r="S358" s="28"/>
      <c r="T358" s="28"/>
      <c r="U358" s="28"/>
      <c r="V358" s="28"/>
      <c r="W358" s="28"/>
      <c r="X358" s="28"/>
      <c r="Y358" s="33"/>
      <c r="Z358" s="34"/>
      <c r="AA358" s="26"/>
      <c r="AB358" s="27"/>
      <c r="AC358" s="27"/>
    </row>
    <row r="359" spans="1:29" s="36" customFormat="1" ht="25.5" customHeight="1">
      <c r="A359" s="51">
        <v>24</v>
      </c>
      <c r="B359" s="51"/>
      <c r="C359" s="51" t="s">
        <v>98</v>
      </c>
      <c r="D359" s="51"/>
      <c r="E359" s="51"/>
      <c r="F359" s="51"/>
      <c r="G359" s="51"/>
      <c r="H359" s="51" t="s">
        <v>133</v>
      </c>
      <c r="I359" s="51"/>
      <c r="J359" s="51"/>
      <c r="K359" s="51"/>
      <c r="L359" s="51"/>
      <c r="M359" s="51"/>
      <c r="N359" s="51" t="s">
        <v>64</v>
      </c>
      <c r="O359" s="51"/>
      <c r="P359" s="51"/>
      <c r="Q359" s="26">
        <v>7</v>
      </c>
      <c r="R359" s="54">
        <v>1323.08</v>
      </c>
      <c r="S359" s="55"/>
      <c r="T359" s="54">
        <v>1</v>
      </c>
      <c r="U359" s="55"/>
      <c r="V359" s="54">
        <v>1</v>
      </c>
      <c r="W359" s="55"/>
      <c r="X359" s="55"/>
      <c r="Y359" s="54">
        <f t="shared" ref="Y359" si="27">Q359*R359*T359*V359</f>
        <v>9261.56</v>
      </c>
      <c r="Z359" s="55"/>
    </row>
    <row r="360" spans="1:29" s="36" customFormat="1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s="36" customFormat="1" ht="11.25" customHeight="1">
      <c r="Z361" s="35"/>
    </row>
    <row r="362" spans="1:29" s="36" customFormat="1" ht="11.25" customHeight="1">
      <c r="H362" s="50" t="s">
        <v>41</v>
      </c>
      <c r="I362" s="50"/>
      <c r="J362" s="50"/>
      <c r="K362" s="50"/>
      <c r="L362" s="50"/>
      <c r="M362" s="50"/>
      <c r="N362" s="50" t="s">
        <v>0</v>
      </c>
      <c r="O362" s="50"/>
      <c r="P362" s="50"/>
      <c r="Q362" s="34" t="s">
        <v>0</v>
      </c>
      <c r="R362" s="51" t="s">
        <v>0</v>
      </c>
      <c r="S362" s="51"/>
      <c r="T362" s="51"/>
      <c r="U362" s="51"/>
      <c r="V362" s="51"/>
      <c r="W362" s="51"/>
      <c r="X362" s="51"/>
      <c r="Y362" s="52">
        <f>Y359</f>
        <v>9261.56</v>
      </c>
      <c r="Z362" s="53"/>
      <c r="AA362" s="54"/>
      <c r="AB362" s="55"/>
      <c r="AC362" s="55"/>
    </row>
    <row r="363" spans="1:29" s="36" customFormat="1" ht="11.25" customHeight="1">
      <c r="H363" s="32"/>
      <c r="I363" s="32"/>
      <c r="J363" s="32"/>
      <c r="K363" s="32"/>
      <c r="L363" s="32"/>
      <c r="M363" s="32"/>
      <c r="N363" s="32"/>
      <c r="O363" s="32"/>
      <c r="P363" s="32"/>
      <c r="Q363" s="34"/>
      <c r="R363" s="28"/>
      <c r="S363" s="28"/>
      <c r="T363" s="28"/>
      <c r="U363" s="28"/>
      <c r="V363" s="28"/>
      <c r="W363" s="28"/>
      <c r="X363" s="28"/>
      <c r="Y363" s="33"/>
      <c r="Z363" s="34"/>
      <c r="AA363" s="26"/>
      <c r="AB363" s="27"/>
      <c r="AC363" s="27"/>
    </row>
    <row r="364" spans="1:29" s="36" customFormat="1" ht="22.5" customHeight="1">
      <c r="A364" s="51">
        <v>25</v>
      </c>
      <c r="B364" s="51"/>
      <c r="C364" s="51" t="s">
        <v>98</v>
      </c>
      <c r="D364" s="51"/>
      <c r="E364" s="51"/>
      <c r="F364" s="51"/>
      <c r="G364" s="51"/>
      <c r="H364" s="51" t="s">
        <v>134</v>
      </c>
      <c r="I364" s="51"/>
      <c r="J364" s="51"/>
      <c r="K364" s="51"/>
      <c r="L364" s="51"/>
      <c r="M364" s="51"/>
      <c r="N364" s="51" t="s">
        <v>64</v>
      </c>
      <c r="O364" s="51"/>
      <c r="P364" s="51"/>
      <c r="Q364" s="26">
        <v>7</v>
      </c>
      <c r="R364" s="54">
        <v>527.48</v>
      </c>
      <c r="S364" s="55"/>
      <c r="T364" s="54">
        <v>1</v>
      </c>
      <c r="U364" s="55"/>
      <c r="V364" s="54">
        <v>1</v>
      </c>
      <c r="W364" s="55"/>
      <c r="X364" s="55"/>
      <c r="Y364" s="54">
        <f t="shared" ref="Y364" si="28">Q364*R364*T364*V364</f>
        <v>3692.36</v>
      </c>
      <c r="Z364" s="55"/>
    </row>
    <row r="365" spans="1:29" s="36" customFormat="1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s="36" customFormat="1" ht="11.25" customHeight="1">
      <c r="Z366" s="35"/>
    </row>
    <row r="367" spans="1:29" s="36" customFormat="1" ht="11.25" customHeight="1">
      <c r="H367" s="50" t="s">
        <v>41</v>
      </c>
      <c r="I367" s="50"/>
      <c r="J367" s="50"/>
      <c r="K367" s="50"/>
      <c r="L367" s="50"/>
      <c r="M367" s="50"/>
      <c r="N367" s="50" t="s">
        <v>0</v>
      </c>
      <c r="O367" s="50"/>
      <c r="P367" s="50"/>
      <c r="Q367" s="34" t="s">
        <v>0</v>
      </c>
      <c r="R367" s="51" t="s">
        <v>0</v>
      </c>
      <c r="S367" s="51"/>
      <c r="T367" s="51"/>
      <c r="U367" s="51"/>
      <c r="V367" s="51"/>
      <c r="W367" s="51"/>
      <c r="X367" s="51"/>
      <c r="Y367" s="52">
        <f>Y364</f>
        <v>3692.36</v>
      </c>
      <c r="Z367" s="53"/>
      <c r="AA367" s="54"/>
      <c r="AB367" s="55"/>
      <c r="AC367" s="55"/>
    </row>
    <row r="368" spans="1:29" s="36" customFormat="1" ht="11.25" customHeight="1">
      <c r="H368" s="32"/>
      <c r="I368" s="32"/>
      <c r="J368" s="32"/>
      <c r="K368" s="32"/>
      <c r="L368" s="32"/>
      <c r="M368" s="32"/>
      <c r="N368" s="32"/>
      <c r="O368" s="32"/>
      <c r="P368" s="32"/>
      <c r="Q368" s="34"/>
      <c r="R368" s="28"/>
      <c r="S368" s="28"/>
      <c r="T368" s="28"/>
      <c r="U368" s="28"/>
      <c r="V368" s="28"/>
      <c r="W368" s="28"/>
      <c r="X368" s="28"/>
      <c r="Y368" s="33"/>
      <c r="Z368" s="34"/>
      <c r="AA368" s="26"/>
      <c r="AB368" s="27"/>
      <c r="AC368" s="27"/>
    </row>
    <row r="369" spans="1:29" s="36" customFormat="1" ht="24" customHeight="1">
      <c r="A369" s="51">
        <v>26</v>
      </c>
      <c r="B369" s="51"/>
      <c r="C369" s="51" t="s">
        <v>98</v>
      </c>
      <c r="D369" s="51"/>
      <c r="E369" s="51"/>
      <c r="F369" s="51"/>
      <c r="G369" s="51"/>
      <c r="H369" s="51" t="s">
        <v>135</v>
      </c>
      <c r="I369" s="51"/>
      <c r="J369" s="51"/>
      <c r="K369" s="51"/>
      <c r="L369" s="51"/>
      <c r="M369" s="51"/>
      <c r="N369" s="51" t="s">
        <v>64</v>
      </c>
      <c r="O369" s="51"/>
      <c r="P369" s="51"/>
      <c r="Q369" s="26">
        <v>10</v>
      </c>
      <c r="R369" s="54">
        <v>316.88</v>
      </c>
      <c r="S369" s="55"/>
      <c r="T369" s="54">
        <v>1</v>
      </c>
      <c r="U369" s="55"/>
      <c r="V369" s="54">
        <v>1</v>
      </c>
      <c r="W369" s="55"/>
      <c r="X369" s="55"/>
      <c r="Y369" s="54">
        <f t="shared" ref="Y369" si="29">Q369*R369*T369*V369</f>
        <v>3168.8</v>
      </c>
      <c r="Z369" s="55"/>
    </row>
    <row r="370" spans="1:29" s="36" customFormat="1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s="36" customFormat="1" ht="11.25" customHeight="1">
      <c r="Z371" s="35"/>
    </row>
    <row r="372" spans="1:29" s="36" customFormat="1" ht="11.25" customHeight="1">
      <c r="H372" s="50" t="s">
        <v>41</v>
      </c>
      <c r="I372" s="50"/>
      <c r="J372" s="50"/>
      <c r="K372" s="50"/>
      <c r="L372" s="50"/>
      <c r="M372" s="50"/>
      <c r="N372" s="50" t="s">
        <v>0</v>
      </c>
      <c r="O372" s="50"/>
      <c r="P372" s="50"/>
      <c r="Q372" s="34" t="s">
        <v>0</v>
      </c>
      <c r="R372" s="51" t="s">
        <v>0</v>
      </c>
      <c r="S372" s="51"/>
      <c r="T372" s="51"/>
      <c r="U372" s="51"/>
      <c r="V372" s="51"/>
      <c r="W372" s="51"/>
      <c r="X372" s="51"/>
      <c r="Y372" s="52">
        <f>Y369</f>
        <v>3168.8</v>
      </c>
      <c r="Z372" s="53"/>
      <c r="AA372" s="54"/>
      <c r="AB372" s="55"/>
      <c r="AC372" s="55"/>
    </row>
    <row r="373" spans="1:29" s="36" customFormat="1" ht="11.25" customHeight="1">
      <c r="H373" s="32"/>
      <c r="I373" s="32"/>
      <c r="J373" s="32"/>
      <c r="K373" s="32"/>
      <c r="L373" s="32"/>
      <c r="M373" s="32"/>
      <c r="N373" s="32"/>
      <c r="O373" s="32"/>
      <c r="P373" s="32"/>
      <c r="Q373" s="34"/>
      <c r="R373" s="28"/>
      <c r="S373" s="28"/>
      <c r="T373" s="28"/>
      <c r="U373" s="28"/>
      <c r="V373" s="28"/>
      <c r="W373" s="28"/>
      <c r="X373" s="28"/>
      <c r="Y373" s="33"/>
      <c r="Z373" s="34"/>
      <c r="AA373" s="26"/>
      <c r="AB373" s="27"/>
      <c r="AC373" s="27"/>
    </row>
    <row r="374" spans="1:29" s="36" customFormat="1" ht="18.75" customHeight="1">
      <c r="A374" s="51">
        <v>27</v>
      </c>
      <c r="B374" s="51"/>
      <c r="C374" s="51" t="s">
        <v>98</v>
      </c>
      <c r="D374" s="51"/>
      <c r="E374" s="51"/>
      <c r="F374" s="51"/>
      <c r="G374" s="51"/>
      <c r="H374" s="51" t="s">
        <v>136</v>
      </c>
      <c r="I374" s="51"/>
      <c r="J374" s="51"/>
      <c r="K374" s="51"/>
      <c r="L374" s="51"/>
      <c r="M374" s="51"/>
      <c r="N374" s="51" t="s">
        <v>64</v>
      </c>
      <c r="O374" s="51"/>
      <c r="P374" s="51"/>
      <c r="Q374" s="26">
        <v>2</v>
      </c>
      <c r="R374" s="54">
        <v>256.43</v>
      </c>
      <c r="S374" s="55"/>
      <c r="T374" s="54">
        <v>1</v>
      </c>
      <c r="U374" s="55"/>
      <c r="V374" s="54">
        <v>1</v>
      </c>
      <c r="W374" s="55"/>
      <c r="X374" s="55"/>
      <c r="Y374" s="54">
        <f t="shared" ref="Y374" si="30">Q374*R374*T374*V374</f>
        <v>512.86</v>
      </c>
      <c r="Z374" s="55"/>
    </row>
    <row r="375" spans="1:29" s="36" customFormat="1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s="36" customFormat="1" ht="11.25" customHeight="1">
      <c r="Z376" s="35"/>
    </row>
    <row r="377" spans="1:29" s="36" customFormat="1" ht="11.25" customHeight="1">
      <c r="H377" s="50" t="s">
        <v>41</v>
      </c>
      <c r="I377" s="50"/>
      <c r="J377" s="50"/>
      <c r="K377" s="50"/>
      <c r="L377" s="50"/>
      <c r="M377" s="50"/>
      <c r="N377" s="50" t="s">
        <v>0</v>
      </c>
      <c r="O377" s="50"/>
      <c r="P377" s="50"/>
      <c r="Q377" s="34" t="s">
        <v>0</v>
      </c>
      <c r="R377" s="51" t="s">
        <v>0</v>
      </c>
      <c r="S377" s="51"/>
      <c r="T377" s="51"/>
      <c r="U377" s="51"/>
      <c r="V377" s="51"/>
      <c r="W377" s="51"/>
      <c r="X377" s="51"/>
      <c r="Y377" s="52">
        <f>Y374</f>
        <v>512.86</v>
      </c>
      <c r="Z377" s="53"/>
      <c r="AA377" s="54"/>
      <c r="AB377" s="55"/>
      <c r="AC377" s="55"/>
    </row>
    <row r="378" spans="1:29" s="36" customFormat="1" ht="11.25" customHeight="1">
      <c r="H378" s="32"/>
      <c r="I378" s="32"/>
      <c r="J378" s="32"/>
      <c r="K378" s="32"/>
      <c r="L378" s="32"/>
      <c r="M378" s="32"/>
      <c r="N378" s="32"/>
      <c r="O378" s="32"/>
      <c r="P378" s="32"/>
      <c r="Q378" s="34"/>
      <c r="R378" s="28"/>
      <c r="S378" s="28"/>
      <c r="T378" s="28"/>
      <c r="U378" s="28"/>
      <c r="V378" s="28"/>
      <c r="W378" s="28"/>
      <c r="X378" s="28"/>
      <c r="Y378" s="33"/>
      <c r="Z378" s="34"/>
      <c r="AA378" s="26"/>
      <c r="AB378" s="27"/>
      <c r="AC378" s="27"/>
    </row>
    <row r="379" spans="1:29" s="36" customFormat="1" ht="19.5" customHeight="1">
      <c r="A379" s="51">
        <v>28</v>
      </c>
      <c r="B379" s="51"/>
      <c r="C379" s="51" t="s">
        <v>98</v>
      </c>
      <c r="D379" s="51"/>
      <c r="E379" s="51"/>
      <c r="F379" s="51"/>
      <c r="G379" s="51"/>
      <c r="H379" s="51" t="s">
        <v>137</v>
      </c>
      <c r="I379" s="51"/>
      <c r="J379" s="51"/>
      <c r="K379" s="51"/>
      <c r="L379" s="51"/>
      <c r="M379" s="51"/>
      <c r="N379" s="51" t="s">
        <v>64</v>
      </c>
      <c r="O379" s="51"/>
      <c r="P379" s="51"/>
      <c r="Q379" s="26">
        <v>1</v>
      </c>
      <c r="R379" s="54">
        <v>180.38</v>
      </c>
      <c r="S379" s="55"/>
      <c r="T379" s="54">
        <v>1</v>
      </c>
      <c r="U379" s="55"/>
      <c r="V379" s="54">
        <v>1</v>
      </c>
      <c r="W379" s="55"/>
      <c r="X379" s="55"/>
      <c r="Y379" s="54">
        <f t="shared" ref="Y379" si="31">Q379*R379*T379*V379</f>
        <v>180.38</v>
      </c>
      <c r="Z379" s="55"/>
    </row>
    <row r="380" spans="1:29" s="36" customFormat="1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s="36" customFormat="1" ht="11.25" customHeight="1">
      <c r="Z381" s="35"/>
    </row>
    <row r="382" spans="1:29" s="36" customFormat="1" ht="11.25" customHeight="1">
      <c r="H382" s="50" t="s">
        <v>41</v>
      </c>
      <c r="I382" s="50"/>
      <c r="J382" s="50"/>
      <c r="K382" s="50"/>
      <c r="L382" s="50"/>
      <c r="M382" s="50"/>
      <c r="N382" s="50" t="s">
        <v>0</v>
      </c>
      <c r="O382" s="50"/>
      <c r="P382" s="50"/>
      <c r="Q382" s="34" t="s">
        <v>0</v>
      </c>
      <c r="R382" s="51" t="s">
        <v>0</v>
      </c>
      <c r="S382" s="51"/>
      <c r="T382" s="51"/>
      <c r="U382" s="51"/>
      <c r="V382" s="51"/>
      <c r="W382" s="51"/>
      <c r="X382" s="51"/>
      <c r="Y382" s="52">
        <f>Y379</f>
        <v>180.38</v>
      </c>
      <c r="Z382" s="53"/>
      <c r="AA382" s="54"/>
      <c r="AB382" s="55"/>
      <c r="AC382" s="55"/>
    </row>
    <row r="383" spans="1:29" s="36" customFormat="1" ht="11.25" customHeight="1">
      <c r="H383" s="32"/>
      <c r="I383" s="32"/>
      <c r="J383" s="32"/>
      <c r="K383" s="32"/>
      <c r="L383" s="32"/>
      <c r="M383" s="32"/>
      <c r="N383" s="32"/>
      <c r="O383" s="32"/>
      <c r="P383" s="32"/>
      <c r="Q383" s="34"/>
      <c r="R383" s="28"/>
      <c r="S383" s="28"/>
      <c r="T383" s="28"/>
      <c r="U383" s="28"/>
      <c r="V383" s="28"/>
      <c r="W383" s="28"/>
      <c r="X383" s="28"/>
      <c r="Y383" s="33"/>
      <c r="Z383" s="34"/>
      <c r="AA383" s="26"/>
      <c r="AB383" s="27"/>
      <c r="AC383" s="27"/>
    </row>
    <row r="384" spans="1:29" s="36" customFormat="1" ht="19.5" customHeight="1">
      <c r="A384" s="51">
        <v>29</v>
      </c>
      <c r="B384" s="51"/>
      <c r="C384" s="51" t="s">
        <v>98</v>
      </c>
      <c r="D384" s="51"/>
      <c r="E384" s="51"/>
      <c r="F384" s="51"/>
      <c r="G384" s="51"/>
      <c r="H384" s="51" t="s">
        <v>138</v>
      </c>
      <c r="I384" s="51"/>
      <c r="J384" s="51"/>
      <c r="K384" s="51"/>
      <c r="L384" s="51"/>
      <c r="M384" s="51"/>
      <c r="N384" s="51" t="s">
        <v>64</v>
      </c>
      <c r="O384" s="51"/>
      <c r="P384" s="51"/>
      <c r="Q384" s="26">
        <v>4</v>
      </c>
      <c r="R384" s="54">
        <v>2437.5</v>
      </c>
      <c r="S384" s="55"/>
      <c r="T384" s="54">
        <v>1</v>
      </c>
      <c r="U384" s="55"/>
      <c r="V384" s="54">
        <v>1</v>
      </c>
      <c r="W384" s="55"/>
      <c r="X384" s="55"/>
      <c r="Y384" s="54">
        <f t="shared" ref="Y384" si="32">Q384*R384*T384*V384</f>
        <v>9750</v>
      </c>
      <c r="Z384" s="55"/>
    </row>
    <row r="385" spans="1:29" s="36" customFormat="1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s="36" customFormat="1" ht="11.25" customHeight="1">
      <c r="Z386" s="35"/>
    </row>
    <row r="387" spans="1:29" s="36" customFormat="1" ht="11.25" customHeight="1">
      <c r="H387" s="50" t="s">
        <v>41</v>
      </c>
      <c r="I387" s="50"/>
      <c r="J387" s="50"/>
      <c r="K387" s="50"/>
      <c r="L387" s="50"/>
      <c r="M387" s="50"/>
      <c r="N387" s="50" t="s">
        <v>0</v>
      </c>
      <c r="O387" s="50"/>
      <c r="P387" s="50"/>
      <c r="Q387" s="34" t="s">
        <v>0</v>
      </c>
      <c r="R387" s="51" t="s">
        <v>0</v>
      </c>
      <c r="S387" s="51"/>
      <c r="T387" s="51"/>
      <c r="U387" s="51"/>
      <c r="V387" s="51"/>
      <c r="W387" s="51"/>
      <c r="X387" s="51"/>
      <c r="Y387" s="52">
        <f>Y384</f>
        <v>9750</v>
      </c>
      <c r="Z387" s="53"/>
      <c r="AA387" s="54"/>
      <c r="AB387" s="55"/>
      <c r="AC387" s="55"/>
    </row>
    <row r="388" spans="1:29" s="36" customFormat="1" ht="11.25" customHeight="1">
      <c r="A388" s="48"/>
      <c r="B388" s="48"/>
      <c r="C388" s="48"/>
      <c r="D388" s="48"/>
      <c r="E388" s="48"/>
      <c r="F388" s="48"/>
      <c r="G388" s="48"/>
      <c r="H388" s="39"/>
      <c r="I388" s="39"/>
      <c r="J388" s="39"/>
      <c r="K388" s="39"/>
      <c r="L388" s="39"/>
      <c r="M388" s="39"/>
      <c r="N388" s="39"/>
      <c r="O388" s="39"/>
      <c r="P388" s="39"/>
      <c r="Q388" s="41"/>
      <c r="R388" s="38"/>
      <c r="S388" s="38"/>
      <c r="T388" s="38"/>
      <c r="U388" s="38"/>
      <c r="V388" s="38"/>
      <c r="W388" s="38"/>
      <c r="X388" s="38"/>
      <c r="Y388" s="40"/>
      <c r="Z388" s="41"/>
      <c r="AA388" s="42"/>
      <c r="AB388" s="43"/>
      <c r="AC388" s="43"/>
    </row>
    <row r="389" spans="1:29" s="36" customFormat="1" ht="18.75" customHeight="1">
      <c r="A389" s="51">
        <v>30</v>
      </c>
      <c r="B389" s="51"/>
      <c r="C389" s="51" t="s">
        <v>140</v>
      </c>
      <c r="D389" s="51"/>
      <c r="E389" s="51"/>
      <c r="F389" s="51"/>
      <c r="G389" s="51"/>
      <c r="H389" s="51" t="s">
        <v>141</v>
      </c>
      <c r="I389" s="51"/>
      <c r="J389" s="51"/>
      <c r="K389" s="51"/>
      <c r="L389" s="51"/>
      <c r="M389" s="51"/>
      <c r="N389" s="51" t="s">
        <v>107</v>
      </c>
      <c r="O389" s="51"/>
      <c r="P389" s="51"/>
      <c r="Q389" s="42">
        <v>0.03</v>
      </c>
      <c r="R389" s="54">
        <v>153050.32</v>
      </c>
      <c r="S389" s="55"/>
      <c r="T389" s="54">
        <v>1</v>
      </c>
      <c r="U389" s="55"/>
      <c r="V389" s="54">
        <v>5.01</v>
      </c>
      <c r="W389" s="55"/>
      <c r="X389" s="55"/>
      <c r="Y389" s="54">
        <f t="shared" ref="Y389" si="33">Q389*R389*T389*V389</f>
        <v>23003.463095999999</v>
      </c>
      <c r="Z389" s="55"/>
      <c r="AA389" s="48"/>
      <c r="AB389" s="48"/>
      <c r="AC389" s="48"/>
    </row>
    <row r="390" spans="1:29" s="36" customFormat="1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s="36" customFormat="1" ht="11.25" customHeigh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7"/>
      <c r="AA391" s="48"/>
      <c r="AB391" s="48"/>
      <c r="AC391" s="48"/>
    </row>
    <row r="392" spans="1:29" s="36" customFormat="1" ht="11.25" customHeight="1">
      <c r="A392" s="48"/>
      <c r="B392" s="48"/>
      <c r="C392" s="48"/>
      <c r="D392" s="48"/>
      <c r="E392" s="48"/>
      <c r="F392" s="48"/>
      <c r="G392" s="48"/>
      <c r="H392" s="50" t="s">
        <v>41</v>
      </c>
      <c r="I392" s="50"/>
      <c r="J392" s="50"/>
      <c r="K392" s="50"/>
      <c r="L392" s="50"/>
      <c r="M392" s="50"/>
      <c r="N392" s="50" t="s">
        <v>0</v>
      </c>
      <c r="O392" s="50"/>
      <c r="P392" s="50"/>
      <c r="Q392" s="41" t="s">
        <v>0</v>
      </c>
      <c r="R392" s="51" t="s">
        <v>0</v>
      </c>
      <c r="S392" s="51"/>
      <c r="T392" s="51"/>
      <c r="U392" s="51"/>
      <c r="V392" s="51"/>
      <c r="W392" s="51"/>
      <c r="X392" s="51"/>
      <c r="Y392" s="52">
        <f>Y389</f>
        <v>23003.463095999999</v>
      </c>
      <c r="Z392" s="53"/>
      <c r="AA392" s="54"/>
      <c r="AB392" s="55"/>
      <c r="AC392" s="55"/>
    </row>
    <row r="393" spans="1:29" s="36" customFormat="1" ht="11.25" customHeight="1">
      <c r="A393" s="48"/>
      <c r="B393" s="48"/>
      <c r="C393" s="48"/>
      <c r="D393" s="48"/>
      <c r="E393" s="48"/>
      <c r="F393" s="48"/>
      <c r="G393" s="48"/>
      <c r="H393" s="39"/>
      <c r="I393" s="39"/>
      <c r="J393" s="39"/>
      <c r="K393" s="39"/>
      <c r="L393" s="39"/>
      <c r="M393" s="39"/>
      <c r="N393" s="39"/>
      <c r="O393" s="39"/>
      <c r="P393" s="39"/>
      <c r="Q393" s="41"/>
      <c r="R393" s="38"/>
      <c r="S393" s="38"/>
      <c r="T393" s="38"/>
      <c r="U393" s="38"/>
      <c r="V393" s="38"/>
      <c r="W393" s="38"/>
      <c r="X393" s="38"/>
      <c r="Y393" s="40"/>
      <c r="Z393" s="41"/>
      <c r="AA393" s="42"/>
      <c r="AB393" s="43"/>
      <c r="AC393" s="43"/>
    </row>
    <row r="394" spans="1:29" s="36" customFormat="1" ht="11.25" customHeight="1">
      <c r="A394" s="51">
        <v>31</v>
      </c>
      <c r="B394" s="51"/>
      <c r="C394" s="51" t="s">
        <v>142</v>
      </c>
      <c r="D394" s="51"/>
      <c r="E394" s="51"/>
      <c r="F394" s="51"/>
      <c r="G394" s="51"/>
      <c r="H394" s="51" t="s">
        <v>143</v>
      </c>
      <c r="I394" s="51"/>
      <c r="J394" s="51"/>
      <c r="K394" s="51"/>
      <c r="L394" s="51"/>
      <c r="M394" s="51"/>
      <c r="N394" s="51" t="s">
        <v>107</v>
      </c>
      <c r="O394" s="51"/>
      <c r="P394" s="51"/>
      <c r="Q394" s="37">
        <v>3.6999999999999998E-2</v>
      </c>
      <c r="R394" s="54">
        <v>20629.28</v>
      </c>
      <c r="S394" s="55"/>
      <c r="T394" s="54">
        <v>1</v>
      </c>
      <c r="U394" s="55"/>
      <c r="V394" s="54">
        <v>5.52</v>
      </c>
      <c r="W394" s="55"/>
      <c r="X394" s="55"/>
      <c r="Y394" s="54">
        <f t="shared" ref="Y394" si="34">Q394*R394*T394*V394</f>
        <v>4213.3241471999991</v>
      </c>
      <c r="Z394" s="55"/>
      <c r="AA394" s="48"/>
      <c r="AB394" s="48"/>
      <c r="AC394" s="48"/>
    </row>
    <row r="395" spans="1:29" s="36" customFormat="1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s="36" customFormat="1" ht="11.25" customHeigh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7"/>
      <c r="AA396" s="48"/>
      <c r="AB396" s="48"/>
      <c r="AC396" s="48"/>
    </row>
    <row r="397" spans="1:29" s="36" customFormat="1" ht="11.25" customHeight="1">
      <c r="A397" s="48"/>
      <c r="B397" s="48"/>
      <c r="C397" s="48"/>
      <c r="D397" s="48"/>
      <c r="E397" s="48"/>
      <c r="F397" s="48"/>
      <c r="G397" s="48"/>
      <c r="H397" s="50" t="s">
        <v>41</v>
      </c>
      <c r="I397" s="50"/>
      <c r="J397" s="50"/>
      <c r="K397" s="50"/>
      <c r="L397" s="50"/>
      <c r="M397" s="50"/>
      <c r="N397" s="50" t="s">
        <v>0</v>
      </c>
      <c r="O397" s="50"/>
      <c r="P397" s="50"/>
      <c r="Q397" s="41" t="s">
        <v>0</v>
      </c>
      <c r="R397" s="51" t="s">
        <v>0</v>
      </c>
      <c r="S397" s="51"/>
      <c r="T397" s="51"/>
      <c r="U397" s="51"/>
      <c r="V397" s="51"/>
      <c r="W397" s="51"/>
      <c r="X397" s="51"/>
      <c r="Y397" s="52">
        <f>Y394</f>
        <v>4213.3241471999991</v>
      </c>
      <c r="Z397" s="53"/>
      <c r="AA397" s="54"/>
      <c r="AB397" s="55"/>
      <c r="AC397" s="55"/>
    </row>
    <row r="398" spans="1:29" s="36" customFormat="1" ht="11.25" customHeight="1">
      <c r="A398" s="48"/>
      <c r="B398" s="48"/>
      <c r="C398" s="48"/>
      <c r="D398" s="48"/>
      <c r="E398" s="48"/>
      <c r="F398" s="48"/>
      <c r="G398" s="48"/>
      <c r="H398" s="39"/>
      <c r="I398" s="39"/>
      <c r="J398" s="39"/>
      <c r="K398" s="39"/>
      <c r="L398" s="39"/>
      <c r="M398" s="39"/>
      <c r="N398" s="39"/>
      <c r="O398" s="39"/>
      <c r="P398" s="39"/>
      <c r="Q398" s="41"/>
      <c r="R398" s="38"/>
      <c r="S398" s="38"/>
      <c r="T398" s="38"/>
      <c r="U398" s="38"/>
      <c r="V398" s="38"/>
      <c r="W398" s="38"/>
      <c r="X398" s="38"/>
      <c r="Y398" s="40"/>
      <c r="Z398" s="41"/>
      <c r="AA398" s="42"/>
      <c r="AB398" s="43"/>
      <c r="AC398" s="43"/>
    </row>
    <row r="399" spans="1:29" s="36" customFormat="1" ht="11.25" customHeight="1">
      <c r="A399" s="51">
        <v>32</v>
      </c>
      <c r="B399" s="51"/>
      <c r="C399" s="51" t="s">
        <v>144</v>
      </c>
      <c r="D399" s="51"/>
      <c r="E399" s="51"/>
      <c r="F399" s="51"/>
      <c r="G399" s="51"/>
      <c r="H399" s="51" t="s">
        <v>145</v>
      </c>
      <c r="I399" s="51"/>
      <c r="J399" s="51"/>
      <c r="K399" s="51"/>
      <c r="L399" s="51"/>
      <c r="M399" s="51"/>
      <c r="N399" s="51" t="s">
        <v>107</v>
      </c>
      <c r="O399" s="51"/>
      <c r="P399" s="51"/>
      <c r="Q399" s="37">
        <v>0.193</v>
      </c>
      <c r="R399" s="54">
        <v>9696.25</v>
      </c>
      <c r="S399" s="55"/>
      <c r="T399" s="54">
        <v>1</v>
      </c>
      <c r="U399" s="55"/>
      <c r="V399" s="54">
        <v>5.4</v>
      </c>
      <c r="W399" s="55"/>
      <c r="X399" s="55"/>
      <c r="Y399" s="54">
        <f t="shared" ref="Y399" si="35">Q399*R399*T399*V399</f>
        <v>10105.431750000002</v>
      </c>
      <c r="Z399" s="55"/>
      <c r="AA399" s="48"/>
      <c r="AB399" s="48"/>
      <c r="AC399" s="48"/>
    </row>
    <row r="400" spans="1:29" s="36" customFormat="1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s="36" customFormat="1" ht="11.25" customHeigh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7"/>
      <c r="AA401" s="48"/>
      <c r="AB401" s="48"/>
      <c r="AC401" s="48"/>
    </row>
    <row r="402" spans="1:29" s="36" customFormat="1" ht="11.25" customHeight="1">
      <c r="A402" s="48"/>
      <c r="B402" s="48"/>
      <c r="C402" s="48"/>
      <c r="D402" s="48"/>
      <c r="E402" s="48"/>
      <c r="F402" s="48"/>
      <c r="G402" s="48"/>
      <c r="H402" s="50" t="s">
        <v>41</v>
      </c>
      <c r="I402" s="50"/>
      <c r="J402" s="50"/>
      <c r="K402" s="50"/>
      <c r="L402" s="50"/>
      <c r="M402" s="50"/>
      <c r="N402" s="50" t="s">
        <v>0</v>
      </c>
      <c r="O402" s="50"/>
      <c r="P402" s="50"/>
      <c r="Q402" s="41" t="s">
        <v>0</v>
      </c>
      <c r="R402" s="51" t="s">
        <v>0</v>
      </c>
      <c r="S402" s="51"/>
      <c r="T402" s="51"/>
      <c r="U402" s="51"/>
      <c r="V402" s="51"/>
      <c r="W402" s="51"/>
      <c r="X402" s="51"/>
      <c r="Y402" s="52">
        <f>Y399</f>
        <v>10105.431750000002</v>
      </c>
      <c r="Z402" s="53"/>
      <c r="AA402" s="54"/>
      <c r="AB402" s="55"/>
      <c r="AC402" s="55"/>
    </row>
    <row r="403" spans="1:29" s="36" customFormat="1" ht="11.25" customHeight="1">
      <c r="A403" s="48"/>
      <c r="B403" s="48"/>
      <c r="C403" s="48"/>
      <c r="D403" s="48"/>
      <c r="E403" s="48"/>
      <c r="F403" s="48"/>
      <c r="G403" s="48"/>
      <c r="H403" s="39"/>
      <c r="I403" s="39"/>
      <c r="J403" s="39"/>
      <c r="K403" s="39"/>
      <c r="L403" s="39"/>
      <c r="M403" s="39"/>
      <c r="N403" s="39"/>
      <c r="O403" s="39"/>
      <c r="P403" s="39"/>
      <c r="Q403" s="41"/>
      <c r="R403" s="38"/>
      <c r="S403" s="38"/>
      <c r="T403" s="38"/>
      <c r="U403" s="38"/>
      <c r="V403" s="38"/>
      <c r="W403" s="38"/>
      <c r="X403" s="38"/>
      <c r="Y403" s="40"/>
      <c r="Z403" s="41"/>
      <c r="AA403" s="42"/>
      <c r="AB403" s="43"/>
      <c r="AC403" s="43"/>
    </row>
    <row r="404" spans="1:29" s="36" customFormat="1" ht="11.25" customHeight="1">
      <c r="A404" s="51">
        <v>33</v>
      </c>
      <c r="B404" s="51"/>
      <c r="C404" s="51" t="s">
        <v>146</v>
      </c>
      <c r="D404" s="51"/>
      <c r="E404" s="51"/>
      <c r="F404" s="51"/>
      <c r="G404" s="51"/>
      <c r="H404" s="51" t="s">
        <v>147</v>
      </c>
      <c r="I404" s="51"/>
      <c r="J404" s="51"/>
      <c r="K404" s="51"/>
      <c r="L404" s="51"/>
      <c r="M404" s="51"/>
      <c r="N404" s="51" t="s">
        <v>107</v>
      </c>
      <c r="O404" s="51"/>
      <c r="P404" s="51"/>
      <c r="Q404" s="37">
        <v>0.64900000000000002</v>
      </c>
      <c r="R404" s="54">
        <v>8092.54</v>
      </c>
      <c r="S404" s="55"/>
      <c r="T404" s="54">
        <v>1</v>
      </c>
      <c r="U404" s="55"/>
      <c r="V404" s="54">
        <v>5.12</v>
      </c>
      <c r="W404" s="55"/>
      <c r="X404" s="55"/>
      <c r="Y404" s="54">
        <f t="shared" ref="Y404" si="36">Q404*R404*T404*V404</f>
        <v>26890.539315200003</v>
      </c>
      <c r="Z404" s="55"/>
      <c r="AA404" s="48"/>
      <c r="AB404" s="48"/>
      <c r="AC404" s="48"/>
    </row>
    <row r="405" spans="1:29" s="36" customFormat="1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s="36" customFormat="1" ht="11.25" customHeigh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7"/>
      <c r="AA406" s="48"/>
      <c r="AB406" s="48"/>
      <c r="AC406" s="48"/>
    </row>
    <row r="407" spans="1:29" s="36" customFormat="1" ht="11.25" customHeight="1">
      <c r="A407" s="48"/>
      <c r="B407" s="48"/>
      <c r="C407" s="48"/>
      <c r="D407" s="48"/>
      <c r="E407" s="48"/>
      <c r="F407" s="48"/>
      <c r="G407" s="48"/>
      <c r="H407" s="50" t="s">
        <v>41</v>
      </c>
      <c r="I407" s="50"/>
      <c r="J407" s="50"/>
      <c r="K407" s="50"/>
      <c r="L407" s="50"/>
      <c r="M407" s="50"/>
      <c r="N407" s="50" t="s">
        <v>0</v>
      </c>
      <c r="O407" s="50"/>
      <c r="P407" s="50"/>
      <c r="Q407" s="41" t="s">
        <v>0</v>
      </c>
      <c r="R407" s="51" t="s">
        <v>0</v>
      </c>
      <c r="S407" s="51"/>
      <c r="T407" s="51"/>
      <c r="U407" s="51"/>
      <c r="V407" s="51"/>
      <c r="W407" s="51"/>
      <c r="X407" s="51"/>
      <c r="Y407" s="52">
        <f>Y404</f>
        <v>26890.539315200003</v>
      </c>
      <c r="Z407" s="53"/>
      <c r="AA407" s="54"/>
      <c r="AB407" s="55"/>
      <c r="AC407" s="55"/>
    </row>
    <row r="408" spans="1:29" s="36" customFormat="1" ht="11.25" customHeight="1">
      <c r="A408" s="48"/>
      <c r="B408" s="48"/>
      <c r="C408" s="48"/>
      <c r="D408" s="48"/>
      <c r="E408" s="48"/>
      <c r="F408" s="48"/>
      <c r="G408" s="48"/>
      <c r="H408" s="39"/>
      <c r="I408" s="39"/>
      <c r="J408" s="39"/>
      <c r="K408" s="39"/>
      <c r="L408" s="39"/>
      <c r="M408" s="39"/>
      <c r="N408" s="39"/>
      <c r="O408" s="39"/>
      <c r="P408" s="39"/>
      <c r="Q408" s="41"/>
      <c r="R408" s="38"/>
      <c r="S408" s="38"/>
      <c r="T408" s="38"/>
      <c r="U408" s="38"/>
      <c r="V408" s="38"/>
      <c r="W408" s="38"/>
      <c r="X408" s="38"/>
      <c r="Y408" s="40"/>
      <c r="Z408" s="41"/>
      <c r="AA408" s="42"/>
      <c r="AB408" s="43"/>
      <c r="AC408" s="43"/>
    </row>
    <row r="409" spans="1:29" s="36" customFormat="1" ht="11.25" customHeight="1">
      <c r="A409" s="51">
        <v>34</v>
      </c>
      <c r="B409" s="51"/>
      <c r="C409" s="51" t="s">
        <v>148</v>
      </c>
      <c r="D409" s="51"/>
      <c r="E409" s="51"/>
      <c r="F409" s="51"/>
      <c r="G409" s="51"/>
      <c r="H409" s="51" t="s">
        <v>149</v>
      </c>
      <c r="I409" s="51"/>
      <c r="J409" s="51"/>
      <c r="K409" s="51"/>
      <c r="L409" s="51"/>
      <c r="M409" s="51"/>
      <c r="N409" s="51" t="s">
        <v>107</v>
      </c>
      <c r="O409" s="51"/>
      <c r="P409" s="51"/>
      <c r="Q409" s="37">
        <v>5.7000000000000002E-2</v>
      </c>
      <c r="R409" s="54">
        <v>4918.43</v>
      </c>
      <c r="S409" s="55"/>
      <c r="T409" s="54">
        <v>1</v>
      </c>
      <c r="U409" s="55"/>
      <c r="V409" s="54">
        <v>5.26</v>
      </c>
      <c r="W409" s="55"/>
      <c r="X409" s="55"/>
      <c r="Y409" s="54">
        <f t="shared" ref="Y409" si="37">Q409*R409*T409*V409</f>
        <v>1474.6436826000001</v>
      </c>
      <c r="Z409" s="55"/>
      <c r="AA409" s="48"/>
      <c r="AB409" s="48"/>
      <c r="AC409" s="48"/>
    </row>
    <row r="410" spans="1:29" s="36" customFormat="1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s="36" customFormat="1" ht="11.25" customHeigh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7"/>
      <c r="AA411" s="48"/>
      <c r="AB411" s="48"/>
      <c r="AC411" s="48"/>
    </row>
    <row r="412" spans="1:29" s="36" customFormat="1" ht="11.25" customHeight="1">
      <c r="A412" s="48"/>
      <c r="B412" s="48"/>
      <c r="C412" s="48"/>
      <c r="D412" s="48"/>
      <c r="E412" s="48"/>
      <c r="F412" s="48"/>
      <c r="G412" s="48"/>
      <c r="H412" s="50" t="s">
        <v>41</v>
      </c>
      <c r="I412" s="50"/>
      <c r="J412" s="50"/>
      <c r="K412" s="50"/>
      <c r="L412" s="50"/>
      <c r="M412" s="50"/>
      <c r="N412" s="50" t="s">
        <v>0</v>
      </c>
      <c r="O412" s="50"/>
      <c r="P412" s="50"/>
      <c r="Q412" s="41" t="s">
        <v>0</v>
      </c>
      <c r="R412" s="51" t="s">
        <v>0</v>
      </c>
      <c r="S412" s="51"/>
      <c r="T412" s="51"/>
      <c r="U412" s="51"/>
      <c r="V412" s="51"/>
      <c r="W412" s="51"/>
      <c r="X412" s="51"/>
      <c r="Y412" s="52">
        <f>Y409</f>
        <v>1474.6436826000001</v>
      </c>
      <c r="Z412" s="53"/>
      <c r="AA412" s="54"/>
      <c r="AB412" s="55"/>
      <c r="AC412" s="55"/>
    </row>
    <row r="413" spans="1:29" s="36" customFormat="1" ht="11.25" customHeight="1">
      <c r="A413" s="48"/>
      <c r="B413" s="48"/>
      <c r="C413" s="48"/>
      <c r="D413" s="48"/>
      <c r="E413" s="48"/>
      <c r="F413" s="48"/>
      <c r="G413" s="48"/>
      <c r="H413" s="39"/>
      <c r="I413" s="39"/>
      <c r="J413" s="39"/>
      <c r="K413" s="39"/>
      <c r="L413" s="39"/>
      <c r="M413" s="39"/>
      <c r="N413" s="39"/>
      <c r="O413" s="39"/>
      <c r="P413" s="39"/>
      <c r="Q413" s="41"/>
      <c r="R413" s="38"/>
      <c r="S413" s="38"/>
      <c r="T413" s="38"/>
      <c r="U413" s="38"/>
      <c r="V413" s="38"/>
      <c r="W413" s="38"/>
      <c r="X413" s="38"/>
      <c r="Y413" s="40"/>
      <c r="Z413" s="41"/>
      <c r="AA413" s="42"/>
      <c r="AB413" s="43"/>
      <c r="AC413" s="43"/>
    </row>
    <row r="414" spans="1:29" s="36" customFormat="1" ht="11.25" customHeight="1">
      <c r="A414" s="51">
        <v>35</v>
      </c>
      <c r="B414" s="51"/>
      <c r="C414" s="51" t="s">
        <v>98</v>
      </c>
      <c r="D414" s="51"/>
      <c r="E414" s="51"/>
      <c r="F414" s="51"/>
      <c r="G414" s="51"/>
      <c r="H414" s="51" t="s">
        <v>150</v>
      </c>
      <c r="I414" s="51"/>
      <c r="J414" s="51"/>
      <c r="K414" s="51"/>
      <c r="L414" s="51"/>
      <c r="M414" s="51"/>
      <c r="N414" s="51" t="s">
        <v>104</v>
      </c>
      <c r="O414" s="51"/>
      <c r="P414" s="51"/>
      <c r="Q414" s="42">
        <v>323</v>
      </c>
      <c r="R414" s="54">
        <v>191.88</v>
      </c>
      <c r="S414" s="55"/>
      <c r="T414" s="54">
        <v>1</v>
      </c>
      <c r="U414" s="55"/>
      <c r="V414" s="54">
        <v>1</v>
      </c>
      <c r="W414" s="55"/>
      <c r="X414" s="55"/>
      <c r="Y414" s="54">
        <f t="shared" ref="Y414" si="38">Q414*R414*T414*V414</f>
        <v>61977.24</v>
      </c>
      <c r="Z414" s="55"/>
      <c r="AA414" s="48"/>
      <c r="AB414" s="48"/>
      <c r="AC414" s="48"/>
    </row>
    <row r="415" spans="1:29" s="36" customFormat="1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s="36" customFormat="1" ht="11.25" customHeigh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7"/>
      <c r="AA416" s="48"/>
      <c r="AB416" s="48"/>
      <c r="AC416" s="48"/>
    </row>
    <row r="417" spans="1:29" s="36" customFormat="1" ht="11.25" customHeight="1">
      <c r="A417" s="48"/>
      <c r="B417" s="48"/>
      <c r="C417" s="48"/>
      <c r="D417" s="48"/>
      <c r="E417" s="48"/>
      <c r="F417" s="48"/>
      <c r="G417" s="48"/>
      <c r="H417" s="50" t="s">
        <v>41</v>
      </c>
      <c r="I417" s="50"/>
      <c r="J417" s="50"/>
      <c r="K417" s="50"/>
      <c r="L417" s="50"/>
      <c r="M417" s="50"/>
      <c r="N417" s="50" t="s">
        <v>0</v>
      </c>
      <c r="O417" s="50"/>
      <c r="P417" s="50"/>
      <c r="Q417" s="41" t="s">
        <v>0</v>
      </c>
      <c r="R417" s="51" t="s">
        <v>0</v>
      </c>
      <c r="S417" s="51"/>
      <c r="T417" s="51"/>
      <c r="U417" s="51"/>
      <c r="V417" s="51"/>
      <c r="W417" s="51"/>
      <c r="X417" s="51"/>
      <c r="Y417" s="52">
        <f>Y414</f>
        <v>61977.24</v>
      </c>
      <c r="Z417" s="53"/>
      <c r="AA417" s="54"/>
      <c r="AB417" s="55"/>
      <c r="AC417" s="55"/>
    </row>
    <row r="418" spans="1:29" s="36" customFormat="1" ht="11.25" customHeight="1">
      <c r="A418" s="48"/>
      <c r="B418" s="48"/>
      <c r="C418" s="48"/>
      <c r="D418" s="48"/>
      <c r="E418" s="48"/>
      <c r="F418" s="48"/>
      <c r="G418" s="48"/>
      <c r="H418" s="39"/>
      <c r="I418" s="39"/>
      <c r="J418" s="39"/>
      <c r="K418" s="39"/>
      <c r="L418" s="39"/>
      <c r="M418" s="39"/>
      <c r="N418" s="39"/>
      <c r="O418" s="39"/>
      <c r="P418" s="39"/>
      <c r="Q418" s="41"/>
      <c r="R418" s="38"/>
      <c r="S418" s="38"/>
      <c r="T418" s="38"/>
      <c r="U418" s="38"/>
      <c r="V418" s="38"/>
      <c r="W418" s="38"/>
      <c r="X418" s="38"/>
      <c r="Y418" s="40"/>
      <c r="Z418" s="41"/>
      <c r="AA418" s="42"/>
      <c r="AB418" s="43"/>
      <c r="AC418" s="43"/>
    </row>
    <row r="419" spans="1:29" s="48" customFormat="1" ht="11.25" customHeight="1">
      <c r="A419" s="51">
        <v>36</v>
      </c>
      <c r="B419" s="51"/>
      <c r="C419" s="51" t="s">
        <v>153</v>
      </c>
      <c r="D419" s="51"/>
      <c r="E419" s="51"/>
      <c r="F419" s="51"/>
      <c r="G419" s="51"/>
      <c r="H419" s="51" t="s">
        <v>154</v>
      </c>
      <c r="I419" s="51"/>
      <c r="J419" s="51"/>
      <c r="K419" s="51"/>
      <c r="L419" s="51"/>
      <c r="M419" s="51"/>
      <c r="N419" s="51" t="s">
        <v>104</v>
      </c>
      <c r="O419" s="51"/>
      <c r="P419" s="51"/>
      <c r="Q419" s="42">
        <v>18</v>
      </c>
      <c r="R419" s="54">
        <v>19.399999999999999</v>
      </c>
      <c r="S419" s="55"/>
      <c r="T419" s="54">
        <v>1</v>
      </c>
      <c r="U419" s="55"/>
      <c r="V419" s="54">
        <v>4.3</v>
      </c>
      <c r="W419" s="55"/>
      <c r="X419" s="55"/>
      <c r="Y419" s="54">
        <f t="shared" ref="Y419" si="39">Q419*R419*T419*V419</f>
        <v>1501.56</v>
      </c>
      <c r="Z419" s="55"/>
    </row>
    <row r="420" spans="1:29" s="48" customFormat="1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s="48" customFormat="1" ht="11.25" customHeight="1">
      <c r="Z421" s="47"/>
    </row>
    <row r="422" spans="1:29" s="48" customFormat="1" ht="11.25" customHeight="1">
      <c r="H422" s="50" t="s">
        <v>41</v>
      </c>
      <c r="I422" s="50"/>
      <c r="J422" s="50"/>
      <c r="K422" s="50"/>
      <c r="L422" s="50"/>
      <c r="M422" s="50"/>
      <c r="N422" s="50" t="s">
        <v>0</v>
      </c>
      <c r="O422" s="50"/>
      <c r="P422" s="50"/>
      <c r="Q422" s="41" t="s">
        <v>0</v>
      </c>
      <c r="R422" s="51" t="s">
        <v>0</v>
      </c>
      <c r="S422" s="51"/>
      <c r="T422" s="51"/>
      <c r="U422" s="51"/>
      <c r="V422" s="51"/>
      <c r="W422" s="51"/>
      <c r="X422" s="51"/>
      <c r="Y422" s="52">
        <f>Y419</f>
        <v>1501.56</v>
      </c>
      <c r="Z422" s="53"/>
      <c r="AA422" s="54"/>
      <c r="AB422" s="55"/>
      <c r="AC422" s="55"/>
    </row>
    <row r="423" spans="1:29" s="48" customFormat="1" ht="11.25" customHeight="1">
      <c r="H423" s="39"/>
      <c r="I423" s="39"/>
      <c r="J423" s="39"/>
      <c r="K423" s="39"/>
      <c r="L423" s="39"/>
      <c r="M423" s="39"/>
      <c r="N423" s="39"/>
      <c r="O423" s="39"/>
      <c r="P423" s="39"/>
      <c r="Q423" s="41"/>
      <c r="R423" s="38"/>
      <c r="S423" s="38"/>
      <c r="T423" s="38"/>
      <c r="U423" s="38"/>
      <c r="V423" s="38"/>
      <c r="W423" s="38"/>
      <c r="X423" s="38"/>
      <c r="Y423" s="40"/>
      <c r="Z423" s="41"/>
      <c r="AA423" s="42"/>
      <c r="AB423" s="43"/>
      <c r="AC423" s="43"/>
    </row>
    <row r="424" spans="1:29" s="48" customFormat="1" ht="11.25" customHeight="1">
      <c r="A424" s="51">
        <v>37</v>
      </c>
      <c r="B424" s="51"/>
      <c r="C424" s="51" t="s">
        <v>155</v>
      </c>
      <c r="D424" s="51"/>
      <c r="E424" s="51"/>
      <c r="F424" s="51"/>
      <c r="G424" s="51"/>
      <c r="H424" s="51" t="s">
        <v>156</v>
      </c>
      <c r="I424" s="51"/>
      <c r="J424" s="51"/>
      <c r="K424" s="51"/>
      <c r="L424" s="51"/>
      <c r="M424" s="51"/>
      <c r="N424" s="51" t="s">
        <v>104</v>
      </c>
      <c r="O424" s="51"/>
      <c r="P424" s="51"/>
      <c r="Q424" s="42">
        <v>18</v>
      </c>
      <c r="R424" s="54">
        <v>26.5</v>
      </c>
      <c r="S424" s="55"/>
      <c r="T424" s="54">
        <v>1</v>
      </c>
      <c r="U424" s="55"/>
      <c r="V424" s="54">
        <v>3.96</v>
      </c>
      <c r="W424" s="55"/>
      <c r="X424" s="55"/>
      <c r="Y424" s="54">
        <f t="shared" ref="Y424" si="40">Q424*R424*T424*V424</f>
        <v>1888.92</v>
      </c>
      <c r="Z424" s="55"/>
    </row>
    <row r="425" spans="1:29" s="48" customFormat="1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s="48" customFormat="1" ht="11.25" customHeight="1">
      <c r="Z426" s="47"/>
    </row>
    <row r="427" spans="1:29" s="48" customFormat="1" ht="11.25" customHeight="1">
      <c r="H427" s="50" t="s">
        <v>41</v>
      </c>
      <c r="I427" s="50"/>
      <c r="J427" s="50"/>
      <c r="K427" s="50"/>
      <c r="L427" s="50"/>
      <c r="M427" s="50"/>
      <c r="N427" s="50" t="s">
        <v>0</v>
      </c>
      <c r="O427" s="50"/>
      <c r="P427" s="50"/>
      <c r="Q427" s="41" t="s">
        <v>0</v>
      </c>
      <c r="R427" s="51" t="s">
        <v>0</v>
      </c>
      <c r="S427" s="51"/>
      <c r="T427" s="51"/>
      <c r="U427" s="51"/>
      <c r="V427" s="51"/>
      <c r="W427" s="51"/>
      <c r="X427" s="51"/>
      <c r="Y427" s="52">
        <f>Y424</f>
        <v>1888.92</v>
      </c>
      <c r="Z427" s="53"/>
      <c r="AA427" s="54"/>
      <c r="AB427" s="55"/>
      <c r="AC427" s="55"/>
    </row>
    <row r="428" spans="1:29" s="48" customFormat="1" ht="11.25" customHeight="1">
      <c r="H428" s="39"/>
      <c r="I428" s="39"/>
      <c r="J428" s="39"/>
      <c r="K428" s="39"/>
      <c r="L428" s="39"/>
      <c r="M428" s="39"/>
      <c r="N428" s="39"/>
      <c r="O428" s="39"/>
      <c r="P428" s="39"/>
      <c r="Q428" s="41"/>
      <c r="R428" s="38"/>
      <c r="S428" s="38"/>
      <c r="T428" s="38"/>
      <c r="U428" s="38"/>
      <c r="V428" s="38"/>
      <c r="W428" s="38"/>
      <c r="X428" s="38"/>
      <c r="Y428" s="40"/>
      <c r="Z428" s="41"/>
      <c r="AA428" s="42"/>
      <c r="AB428" s="43"/>
      <c r="AC428" s="43"/>
    </row>
    <row r="429" spans="1:29" s="48" customFormat="1" ht="21" customHeight="1">
      <c r="A429" s="51">
        <v>38</v>
      </c>
      <c r="B429" s="51"/>
      <c r="C429" s="51" t="s">
        <v>98</v>
      </c>
      <c r="D429" s="51"/>
      <c r="E429" s="51"/>
      <c r="F429" s="51"/>
      <c r="G429" s="51"/>
      <c r="H429" s="51" t="s">
        <v>162</v>
      </c>
      <c r="I429" s="51"/>
      <c r="J429" s="51"/>
      <c r="K429" s="51"/>
      <c r="L429" s="51"/>
      <c r="M429" s="51"/>
      <c r="N429" s="51" t="s">
        <v>104</v>
      </c>
      <c r="O429" s="51"/>
      <c r="P429" s="51"/>
      <c r="Q429" s="42">
        <v>50</v>
      </c>
      <c r="R429" s="54">
        <v>14.43</v>
      </c>
      <c r="S429" s="55"/>
      <c r="T429" s="54">
        <v>1</v>
      </c>
      <c r="U429" s="55"/>
      <c r="V429" s="54">
        <v>1</v>
      </c>
      <c r="W429" s="55"/>
      <c r="X429" s="55"/>
      <c r="Y429" s="54">
        <f t="shared" ref="Y429" si="41">Q429*R429*T429*V429</f>
        <v>721.5</v>
      </c>
      <c r="Z429" s="55"/>
    </row>
    <row r="430" spans="1:29" s="48" customFormat="1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s="48" customFormat="1" ht="11.25" customHeight="1">
      <c r="Z431" s="47"/>
    </row>
    <row r="432" spans="1:29" s="48" customFormat="1" ht="11.25" customHeight="1">
      <c r="H432" s="50" t="s">
        <v>41</v>
      </c>
      <c r="I432" s="50"/>
      <c r="J432" s="50"/>
      <c r="K432" s="50"/>
      <c r="L432" s="50"/>
      <c r="M432" s="50"/>
      <c r="N432" s="50" t="s">
        <v>0</v>
      </c>
      <c r="O432" s="50"/>
      <c r="P432" s="50"/>
      <c r="Q432" s="41" t="s">
        <v>0</v>
      </c>
      <c r="R432" s="51" t="s">
        <v>0</v>
      </c>
      <c r="S432" s="51"/>
      <c r="T432" s="51"/>
      <c r="U432" s="51"/>
      <c r="V432" s="51"/>
      <c r="W432" s="51"/>
      <c r="X432" s="51"/>
      <c r="Y432" s="52">
        <f>Y429</f>
        <v>721.5</v>
      </c>
      <c r="Z432" s="53"/>
      <c r="AA432" s="54"/>
      <c r="AB432" s="55"/>
      <c r="AC432" s="55"/>
    </row>
    <row r="433" spans="1:29" s="48" customFormat="1" ht="11.25" customHeight="1">
      <c r="H433" s="39"/>
      <c r="I433" s="39"/>
      <c r="J433" s="39"/>
      <c r="K433" s="39"/>
      <c r="L433" s="39"/>
      <c r="M433" s="39"/>
      <c r="N433" s="39"/>
      <c r="O433" s="39"/>
      <c r="P433" s="39"/>
      <c r="Q433" s="41"/>
      <c r="R433" s="38"/>
      <c r="S433" s="38"/>
      <c r="T433" s="38"/>
      <c r="U433" s="38"/>
      <c r="V433" s="38"/>
      <c r="W433" s="38"/>
      <c r="X433" s="38"/>
      <c r="Y433" s="40"/>
      <c r="Z433" s="41"/>
      <c r="AA433" s="42"/>
      <c r="AB433" s="43"/>
      <c r="AC433" s="43"/>
    </row>
    <row r="434" spans="1:29" s="48" customFormat="1" ht="22.5" customHeight="1">
      <c r="A434" s="51">
        <v>39</v>
      </c>
      <c r="B434" s="51"/>
      <c r="C434" s="51" t="s">
        <v>98</v>
      </c>
      <c r="D434" s="51"/>
      <c r="E434" s="51"/>
      <c r="F434" s="51"/>
      <c r="G434" s="51"/>
      <c r="H434" s="51" t="s">
        <v>163</v>
      </c>
      <c r="I434" s="51"/>
      <c r="J434" s="51"/>
      <c r="K434" s="51"/>
      <c r="L434" s="51"/>
      <c r="M434" s="51"/>
      <c r="N434" s="51" t="s">
        <v>104</v>
      </c>
      <c r="O434" s="51"/>
      <c r="P434" s="51"/>
      <c r="Q434" s="42">
        <v>25</v>
      </c>
      <c r="R434" s="54">
        <v>27.11</v>
      </c>
      <c r="S434" s="55"/>
      <c r="T434" s="54">
        <v>1</v>
      </c>
      <c r="U434" s="55"/>
      <c r="V434" s="54">
        <v>1</v>
      </c>
      <c r="W434" s="55"/>
      <c r="X434" s="55"/>
      <c r="Y434" s="54">
        <f t="shared" ref="Y434" si="42">Q434*R434*T434*V434</f>
        <v>677.75</v>
      </c>
      <c r="Z434" s="55"/>
    </row>
    <row r="435" spans="1:29" s="48" customFormat="1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s="48" customFormat="1" ht="11.25" customHeight="1">
      <c r="Z436" s="47"/>
    </row>
    <row r="437" spans="1:29" s="48" customFormat="1" ht="11.25" customHeight="1">
      <c r="H437" s="50" t="s">
        <v>41</v>
      </c>
      <c r="I437" s="50"/>
      <c r="J437" s="50"/>
      <c r="K437" s="50"/>
      <c r="L437" s="50"/>
      <c r="M437" s="50"/>
      <c r="N437" s="50" t="s">
        <v>0</v>
      </c>
      <c r="O437" s="50"/>
      <c r="P437" s="50"/>
      <c r="Q437" s="41" t="s">
        <v>0</v>
      </c>
      <c r="R437" s="51" t="s">
        <v>0</v>
      </c>
      <c r="S437" s="51"/>
      <c r="T437" s="51"/>
      <c r="U437" s="51"/>
      <c r="V437" s="51"/>
      <c r="W437" s="51"/>
      <c r="X437" s="51"/>
      <c r="Y437" s="52">
        <f>Y434</f>
        <v>677.75</v>
      </c>
      <c r="Z437" s="53"/>
      <c r="AA437" s="54"/>
      <c r="AB437" s="55"/>
      <c r="AC437" s="55"/>
    </row>
    <row r="438" spans="1:29" s="48" customFormat="1" ht="11.25" customHeight="1">
      <c r="H438" s="39"/>
      <c r="I438" s="39"/>
      <c r="J438" s="39"/>
      <c r="K438" s="39"/>
      <c r="L438" s="39"/>
      <c r="M438" s="39"/>
      <c r="N438" s="39"/>
      <c r="O438" s="39"/>
      <c r="P438" s="39"/>
      <c r="Q438" s="41"/>
      <c r="R438" s="38"/>
      <c r="S438" s="38"/>
      <c r="T438" s="38"/>
      <c r="U438" s="38"/>
      <c r="V438" s="38"/>
      <c r="W438" s="38"/>
      <c r="X438" s="38"/>
      <c r="Y438" s="40"/>
      <c r="Z438" s="41"/>
      <c r="AA438" s="42"/>
      <c r="AB438" s="43"/>
      <c r="AC438" s="43"/>
    </row>
    <row r="439" spans="1:29" s="48" customFormat="1" ht="21" customHeight="1">
      <c r="A439" s="51">
        <v>40</v>
      </c>
      <c r="B439" s="51"/>
      <c r="C439" s="51" t="s">
        <v>98</v>
      </c>
      <c r="D439" s="51"/>
      <c r="E439" s="51"/>
      <c r="F439" s="51"/>
      <c r="G439" s="51"/>
      <c r="H439" s="51" t="s">
        <v>157</v>
      </c>
      <c r="I439" s="51"/>
      <c r="J439" s="51"/>
      <c r="K439" s="51"/>
      <c r="L439" s="51"/>
      <c r="M439" s="51"/>
      <c r="N439" s="51" t="s">
        <v>104</v>
      </c>
      <c r="O439" s="51"/>
      <c r="P439" s="51"/>
      <c r="Q439" s="42">
        <v>75</v>
      </c>
      <c r="R439" s="54">
        <v>663</v>
      </c>
      <c r="S439" s="55"/>
      <c r="T439" s="54">
        <v>1</v>
      </c>
      <c r="U439" s="55"/>
      <c r="V439" s="54">
        <v>1</v>
      </c>
      <c r="W439" s="55"/>
      <c r="X439" s="55"/>
      <c r="Y439" s="54">
        <f t="shared" ref="Y439" si="43">Q439*R439*T439*V439</f>
        <v>49725</v>
      </c>
      <c r="Z439" s="55"/>
    </row>
    <row r="440" spans="1:29" s="48" customFormat="1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s="48" customFormat="1" ht="11.25" customHeight="1">
      <c r="Z441" s="47"/>
    </row>
    <row r="442" spans="1:29" s="48" customFormat="1" ht="11.25" customHeight="1">
      <c r="H442" s="50" t="s">
        <v>41</v>
      </c>
      <c r="I442" s="50"/>
      <c r="J442" s="50"/>
      <c r="K442" s="50"/>
      <c r="L442" s="50"/>
      <c r="M442" s="50"/>
      <c r="N442" s="50" t="s">
        <v>0</v>
      </c>
      <c r="O442" s="50"/>
      <c r="P442" s="50"/>
      <c r="Q442" s="41" t="s">
        <v>0</v>
      </c>
      <c r="R442" s="51" t="s">
        <v>0</v>
      </c>
      <c r="S442" s="51"/>
      <c r="T442" s="51"/>
      <c r="U442" s="51"/>
      <c r="V442" s="51"/>
      <c r="W442" s="51"/>
      <c r="X442" s="51"/>
      <c r="Y442" s="52">
        <f>Y439</f>
        <v>49725</v>
      </c>
      <c r="Z442" s="53"/>
      <c r="AA442" s="54"/>
      <c r="AB442" s="55"/>
      <c r="AC442" s="55"/>
    </row>
    <row r="443" spans="1:29" s="48" customFormat="1" ht="11.25" customHeight="1">
      <c r="H443" s="39"/>
      <c r="I443" s="39"/>
      <c r="J443" s="39"/>
      <c r="K443" s="39"/>
      <c r="L443" s="39"/>
      <c r="M443" s="39"/>
      <c r="N443" s="39"/>
      <c r="O443" s="39"/>
      <c r="P443" s="39"/>
      <c r="Q443" s="41"/>
      <c r="R443" s="38"/>
      <c r="S443" s="38"/>
      <c r="T443" s="38"/>
      <c r="U443" s="38"/>
      <c r="V443" s="38"/>
      <c r="W443" s="38"/>
      <c r="X443" s="38"/>
      <c r="Y443" s="40"/>
      <c r="Z443" s="41"/>
      <c r="AA443" s="42"/>
      <c r="AB443" s="43"/>
      <c r="AC443" s="43"/>
    </row>
    <row r="444" spans="1:29" s="48" customFormat="1" ht="25.5" customHeight="1">
      <c r="A444" s="51">
        <v>41</v>
      </c>
      <c r="B444" s="51"/>
      <c r="C444" s="51" t="s">
        <v>98</v>
      </c>
      <c r="D444" s="51"/>
      <c r="E444" s="51"/>
      <c r="F444" s="51"/>
      <c r="G444" s="51"/>
      <c r="H444" s="51" t="s">
        <v>158</v>
      </c>
      <c r="I444" s="51"/>
      <c r="J444" s="51"/>
      <c r="K444" s="51"/>
      <c r="L444" s="51"/>
      <c r="M444" s="51"/>
      <c r="N444" s="51" t="s">
        <v>104</v>
      </c>
      <c r="O444" s="51"/>
      <c r="P444" s="51"/>
      <c r="Q444" s="42">
        <v>75</v>
      </c>
      <c r="R444" s="54">
        <v>272.22000000000003</v>
      </c>
      <c r="S444" s="55"/>
      <c r="T444" s="54">
        <v>1</v>
      </c>
      <c r="U444" s="55"/>
      <c r="V444" s="54">
        <v>1</v>
      </c>
      <c r="W444" s="55"/>
      <c r="X444" s="55"/>
      <c r="Y444" s="54">
        <f t="shared" ref="Y444" si="44">Q444*R444*T444*V444</f>
        <v>20416.500000000004</v>
      </c>
      <c r="Z444" s="55"/>
    </row>
    <row r="445" spans="1:29" s="48" customFormat="1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s="48" customFormat="1" ht="11.25" customHeight="1">
      <c r="Z446" s="47"/>
    </row>
    <row r="447" spans="1:29" s="48" customFormat="1" ht="11.25" customHeight="1">
      <c r="H447" s="50" t="s">
        <v>41</v>
      </c>
      <c r="I447" s="50"/>
      <c r="J447" s="50"/>
      <c r="K447" s="50"/>
      <c r="L447" s="50"/>
      <c r="M447" s="50"/>
      <c r="N447" s="50" t="s">
        <v>0</v>
      </c>
      <c r="O447" s="50"/>
      <c r="P447" s="50"/>
      <c r="Q447" s="41" t="s">
        <v>0</v>
      </c>
      <c r="R447" s="51" t="s">
        <v>0</v>
      </c>
      <c r="S447" s="51"/>
      <c r="T447" s="51"/>
      <c r="U447" s="51"/>
      <c r="V447" s="51"/>
      <c r="W447" s="51"/>
      <c r="X447" s="51"/>
      <c r="Y447" s="52">
        <f>Y444</f>
        <v>20416.500000000004</v>
      </c>
      <c r="Z447" s="53"/>
      <c r="AA447" s="54"/>
      <c r="AB447" s="55"/>
      <c r="AC447" s="55"/>
    </row>
    <row r="448" spans="1:29" s="48" customFormat="1" ht="11.25" customHeight="1">
      <c r="H448" s="39"/>
      <c r="I448" s="39"/>
      <c r="J448" s="39"/>
      <c r="K448" s="39"/>
      <c r="L448" s="39"/>
      <c r="M448" s="39"/>
      <c r="N448" s="39"/>
      <c r="O448" s="39"/>
      <c r="P448" s="39"/>
      <c r="Q448" s="41"/>
      <c r="R448" s="38"/>
      <c r="S448" s="38"/>
      <c r="T448" s="38"/>
      <c r="U448" s="38"/>
      <c r="V448" s="38"/>
      <c r="W448" s="38"/>
      <c r="X448" s="38"/>
      <c r="Y448" s="40"/>
      <c r="Z448" s="41"/>
      <c r="AA448" s="42"/>
      <c r="AB448" s="43"/>
      <c r="AC448" s="43"/>
    </row>
    <row r="449" spans="1:29" s="48" customFormat="1" ht="11.25" customHeight="1">
      <c r="A449" s="51">
        <v>42</v>
      </c>
      <c r="B449" s="51"/>
      <c r="C449" s="51" t="s">
        <v>98</v>
      </c>
      <c r="D449" s="51"/>
      <c r="E449" s="51"/>
      <c r="F449" s="51"/>
      <c r="G449" s="51"/>
      <c r="H449" s="51" t="s">
        <v>159</v>
      </c>
      <c r="I449" s="51"/>
      <c r="J449" s="51"/>
      <c r="K449" s="51"/>
      <c r="L449" s="51"/>
      <c r="M449" s="51"/>
      <c r="N449" s="51" t="s">
        <v>64</v>
      </c>
      <c r="O449" s="51"/>
      <c r="P449" s="51"/>
      <c r="Q449" s="42">
        <v>40</v>
      </c>
      <c r="R449" s="54">
        <v>228.54</v>
      </c>
      <c r="S449" s="55"/>
      <c r="T449" s="54">
        <v>1</v>
      </c>
      <c r="U449" s="55"/>
      <c r="V449" s="54">
        <v>1</v>
      </c>
      <c r="W449" s="55"/>
      <c r="X449" s="55"/>
      <c r="Y449" s="54">
        <f t="shared" ref="Y449" si="45">Q449*R449*T449*V449</f>
        <v>9141.6</v>
      </c>
      <c r="Z449" s="55"/>
    </row>
    <row r="450" spans="1:29" s="48" customFormat="1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s="48" customFormat="1" ht="11.25" customHeight="1">
      <c r="Z451" s="47"/>
    </row>
    <row r="452" spans="1:29" s="48" customFormat="1" ht="11.25" customHeight="1">
      <c r="H452" s="50" t="s">
        <v>41</v>
      </c>
      <c r="I452" s="50"/>
      <c r="J452" s="50"/>
      <c r="K452" s="50"/>
      <c r="L452" s="50"/>
      <c r="M452" s="50"/>
      <c r="N452" s="50" t="s">
        <v>0</v>
      </c>
      <c r="O452" s="50"/>
      <c r="P452" s="50"/>
      <c r="Q452" s="41" t="s">
        <v>0</v>
      </c>
      <c r="R452" s="51" t="s">
        <v>0</v>
      </c>
      <c r="S452" s="51"/>
      <c r="T452" s="51"/>
      <c r="U452" s="51"/>
      <c r="V452" s="51"/>
      <c r="W452" s="51"/>
      <c r="X452" s="51"/>
      <c r="Y452" s="52">
        <f>Y449</f>
        <v>9141.6</v>
      </c>
      <c r="Z452" s="53"/>
      <c r="AA452" s="54"/>
      <c r="AB452" s="55"/>
      <c r="AC452" s="55"/>
    </row>
    <row r="453" spans="1:29" s="48" customFormat="1" ht="11.25" customHeight="1">
      <c r="H453" s="39"/>
      <c r="I453" s="39"/>
      <c r="J453" s="39"/>
      <c r="K453" s="39"/>
      <c r="L453" s="39"/>
      <c r="M453" s="39"/>
      <c r="N453" s="39"/>
      <c r="O453" s="39"/>
      <c r="P453" s="39"/>
      <c r="Q453" s="41"/>
      <c r="R453" s="38"/>
      <c r="S453" s="38"/>
      <c r="T453" s="38"/>
      <c r="U453" s="38"/>
      <c r="V453" s="38"/>
      <c r="W453" s="38"/>
      <c r="X453" s="38"/>
      <c r="Y453" s="40"/>
      <c r="Z453" s="41"/>
      <c r="AA453" s="42"/>
      <c r="AB453" s="43"/>
      <c r="AC453" s="43"/>
    </row>
    <row r="454" spans="1:29" s="48" customFormat="1" ht="11.25" customHeight="1">
      <c r="A454" s="51">
        <v>43</v>
      </c>
      <c r="B454" s="51"/>
      <c r="C454" s="51" t="s">
        <v>98</v>
      </c>
      <c r="D454" s="51"/>
      <c r="E454" s="51"/>
      <c r="F454" s="51"/>
      <c r="G454" s="51"/>
      <c r="H454" s="51" t="s">
        <v>160</v>
      </c>
      <c r="I454" s="51"/>
      <c r="J454" s="51"/>
      <c r="K454" s="51"/>
      <c r="L454" s="51"/>
      <c r="M454" s="51"/>
      <c r="N454" s="51" t="s">
        <v>64</v>
      </c>
      <c r="O454" s="51"/>
      <c r="P454" s="51"/>
      <c r="Q454" s="42">
        <v>50</v>
      </c>
      <c r="R454" s="54">
        <v>126.36</v>
      </c>
      <c r="S454" s="55"/>
      <c r="T454" s="54">
        <v>1</v>
      </c>
      <c r="U454" s="55"/>
      <c r="V454" s="54">
        <v>1</v>
      </c>
      <c r="W454" s="55"/>
      <c r="X454" s="55"/>
      <c r="Y454" s="54">
        <f t="shared" ref="Y454" si="46">Q454*R454*T454*V454</f>
        <v>6318</v>
      </c>
      <c r="Z454" s="55"/>
    </row>
    <row r="455" spans="1:29" s="48" customFormat="1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s="48" customFormat="1" ht="11.25" customHeight="1">
      <c r="Z456" s="47"/>
    </row>
    <row r="457" spans="1:29" s="48" customFormat="1" ht="11.25" customHeight="1">
      <c r="H457" s="50" t="s">
        <v>41</v>
      </c>
      <c r="I457" s="50"/>
      <c r="J457" s="50"/>
      <c r="K457" s="50"/>
      <c r="L457" s="50"/>
      <c r="M457" s="50"/>
      <c r="N457" s="50" t="s">
        <v>0</v>
      </c>
      <c r="O457" s="50"/>
      <c r="P457" s="50"/>
      <c r="Q457" s="41" t="s">
        <v>0</v>
      </c>
      <c r="R457" s="51" t="s">
        <v>0</v>
      </c>
      <c r="S457" s="51"/>
      <c r="T457" s="51"/>
      <c r="U457" s="51"/>
      <c r="V457" s="51"/>
      <c r="W457" s="51"/>
      <c r="X457" s="51"/>
      <c r="Y457" s="52">
        <f>Y454</f>
        <v>6318</v>
      </c>
      <c r="Z457" s="53"/>
      <c r="AA457" s="54"/>
      <c r="AB457" s="55"/>
      <c r="AC457" s="55"/>
    </row>
    <row r="458" spans="1:29" s="48" customFormat="1" ht="11.25" customHeight="1">
      <c r="H458" s="39"/>
      <c r="I458" s="39"/>
      <c r="J458" s="39"/>
      <c r="K458" s="39"/>
      <c r="L458" s="39"/>
      <c r="M458" s="39"/>
      <c r="N458" s="39"/>
      <c r="O458" s="39"/>
      <c r="P458" s="39"/>
      <c r="Q458" s="41"/>
      <c r="R458" s="38"/>
      <c r="S458" s="38"/>
      <c r="T458" s="38"/>
      <c r="U458" s="38"/>
      <c r="V458" s="38"/>
      <c r="W458" s="38"/>
      <c r="X458" s="38"/>
      <c r="Y458" s="40"/>
      <c r="Z458" s="41"/>
      <c r="AA458" s="42"/>
      <c r="AB458" s="43"/>
      <c r="AC458" s="43"/>
    </row>
    <row r="459" spans="1:29" s="48" customFormat="1" ht="11.25" customHeight="1">
      <c r="A459" s="51">
        <v>44</v>
      </c>
      <c r="B459" s="51"/>
      <c r="C459" s="51" t="s">
        <v>98</v>
      </c>
      <c r="D459" s="51"/>
      <c r="E459" s="51"/>
      <c r="F459" s="51"/>
      <c r="G459" s="51"/>
      <c r="H459" s="51" t="s">
        <v>161</v>
      </c>
      <c r="I459" s="51"/>
      <c r="J459" s="51"/>
      <c r="K459" s="51"/>
      <c r="L459" s="51"/>
      <c r="M459" s="51"/>
      <c r="N459" s="51" t="s">
        <v>104</v>
      </c>
      <c r="O459" s="51"/>
      <c r="P459" s="51"/>
      <c r="Q459" s="42">
        <v>120</v>
      </c>
      <c r="R459" s="54">
        <v>206.7</v>
      </c>
      <c r="S459" s="55"/>
      <c r="T459" s="54">
        <v>1</v>
      </c>
      <c r="U459" s="55"/>
      <c r="V459" s="54">
        <v>1</v>
      </c>
      <c r="W459" s="55"/>
      <c r="X459" s="55"/>
      <c r="Y459" s="54">
        <f t="shared" ref="Y459" si="47">Q459*R459*T459*V459</f>
        <v>24804</v>
      </c>
      <c r="Z459" s="55"/>
    </row>
    <row r="460" spans="1:29" s="36" customFormat="1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s="36" customFormat="1" ht="11.25" customHeigh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7"/>
      <c r="AA461" s="48"/>
      <c r="AB461" s="48"/>
      <c r="AC461" s="48"/>
    </row>
    <row r="462" spans="1:29" ht="11.25" customHeight="1">
      <c r="A462" s="48"/>
      <c r="B462" s="48"/>
      <c r="C462" s="48"/>
      <c r="D462" s="48"/>
      <c r="E462" s="48"/>
      <c r="F462" s="48"/>
      <c r="G462" s="48"/>
      <c r="H462" s="50" t="s">
        <v>41</v>
      </c>
      <c r="I462" s="50"/>
      <c r="J462" s="50"/>
      <c r="K462" s="50"/>
      <c r="L462" s="50"/>
      <c r="M462" s="50"/>
      <c r="N462" s="50" t="s">
        <v>0</v>
      </c>
      <c r="O462" s="50"/>
      <c r="P462" s="50"/>
      <c r="Q462" s="41" t="s">
        <v>0</v>
      </c>
      <c r="R462" s="51" t="s">
        <v>0</v>
      </c>
      <c r="S462" s="51"/>
      <c r="T462" s="51"/>
      <c r="U462" s="51"/>
      <c r="V462" s="51"/>
      <c r="W462" s="51"/>
      <c r="X462" s="51"/>
      <c r="Y462" s="52">
        <f>Y459</f>
        <v>24804</v>
      </c>
      <c r="Z462" s="53"/>
      <c r="AA462" s="54"/>
      <c r="AB462" s="55"/>
      <c r="AC462" s="55"/>
    </row>
    <row r="463" spans="1:29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>
      <c r="Y464" s="65"/>
      <c r="Z464" s="66"/>
    </row>
    <row r="465" spans="1:29" ht="11.25" customHeight="1">
      <c r="H465" s="58" t="s">
        <v>43</v>
      </c>
      <c r="I465" s="58"/>
      <c r="J465" s="58"/>
      <c r="K465" s="58"/>
      <c r="L465" s="58"/>
      <c r="M465" s="58"/>
      <c r="N465" s="58" t="s">
        <v>0</v>
      </c>
      <c r="O465" s="58"/>
      <c r="P465" s="58"/>
      <c r="Q465" s="62" t="s">
        <v>0</v>
      </c>
      <c r="R465" s="58" t="s">
        <v>0</v>
      </c>
      <c r="S465" s="58"/>
      <c r="T465" s="58"/>
      <c r="U465" s="58"/>
      <c r="V465" s="58"/>
      <c r="W465" s="58"/>
      <c r="X465" s="58"/>
      <c r="Y465" s="71">
        <f>Y247+Y252+Y257+Y262+Y267+Y272+Y277+Y282+Y287+Y292+Y297+Y302+Y307+Y312+Y317+Y322+Y327+Y332+Y337+Y342+Y347+Y352+Y357+Y362+Y367+Y372+Y377+Y382+Y387+Y392+Y397+Y402+Y407+Y412+Y417+Y422+Y427+Y432+Y437+Y442+Y447+Y452+Y457+Y462</f>
        <v>704397.02885968995</v>
      </c>
      <c r="Z465" s="62"/>
    </row>
    <row r="466" spans="1:29">
      <c r="Y466" s="63"/>
      <c r="Z466" s="64"/>
    </row>
    <row r="467" spans="1:29" ht="11.25" customHeight="1">
      <c r="H467" s="51" t="s">
        <v>44</v>
      </c>
      <c r="I467" s="51"/>
      <c r="J467" s="51"/>
      <c r="K467" s="51"/>
      <c r="L467" s="51"/>
      <c r="M467" s="51"/>
      <c r="N467" s="51" t="s">
        <v>0</v>
      </c>
      <c r="O467" s="51"/>
      <c r="P467" s="51"/>
      <c r="Q467" s="55" t="s">
        <v>0</v>
      </c>
      <c r="R467" s="51" t="s">
        <v>0</v>
      </c>
      <c r="S467" s="51"/>
      <c r="T467" s="51"/>
      <c r="U467" s="51"/>
      <c r="V467" s="51"/>
      <c r="W467" s="51"/>
      <c r="X467" s="51"/>
      <c r="Y467" s="54">
        <f>Y215+Y240+Y465</f>
        <v>8363874.3747307798</v>
      </c>
      <c r="Z467" s="55"/>
    </row>
    <row r="469" spans="1:29" ht="11.25" customHeight="1">
      <c r="H469" s="51" t="s">
        <v>45</v>
      </c>
      <c r="I469" s="51"/>
      <c r="J469" s="51"/>
      <c r="K469" s="51"/>
      <c r="L469" s="51"/>
      <c r="M469" s="51"/>
      <c r="N469" s="51" t="s">
        <v>0</v>
      </c>
      <c r="O469" s="51"/>
      <c r="P469" s="51"/>
      <c r="Q469" s="54">
        <v>18</v>
      </c>
      <c r="R469" s="51" t="s">
        <v>0</v>
      </c>
      <c r="S469" s="51"/>
      <c r="T469" s="51"/>
      <c r="U469" s="51"/>
      <c r="V469" s="51"/>
      <c r="W469" s="51"/>
      <c r="X469" s="51"/>
      <c r="Y469" s="54">
        <f>Y467*Q469%</f>
        <v>1505497.3874515402</v>
      </c>
      <c r="Z469" s="55"/>
    </row>
    <row r="471" spans="1:29" ht="11.25" customHeight="1">
      <c r="H471" s="58" t="s">
        <v>46</v>
      </c>
      <c r="I471" s="58"/>
      <c r="J471" s="58"/>
      <c r="K471" s="58"/>
      <c r="L471" s="58"/>
      <c r="M471" s="58"/>
      <c r="N471" s="58" t="s">
        <v>0</v>
      </c>
      <c r="O471" s="58"/>
      <c r="P471" s="58"/>
      <c r="Q471" s="62" t="s">
        <v>0</v>
      </c>
      <c r="R471" s="58" t="s">
        <v>0</v>
      </c>
      <c r="S471" s="58"/>
      <c r="T471" s="58"/>
      <c r="U471" s="58"/>
      <c r="V471" s="58"/>
      <c r="W471" s="58"/>
      <c r="X471" s="58"/>
      <c r="Y471" s="71">
        <f>Y467+Y469</f>
        <v>9869371.7621823195</v>
      </c>
      <c r="Z471" s="62"/>
    </row>
    <row r="472" spans="1:29" s="48" customFormat="1" ht="11.25" customHeight="1">
      <c r="H472" s="44"/>
      <c r="I472" s="44"/>
      <c r="J472" s="44"/>
      <c r="K472" s="44"/>
      <c r="L472" s="44"/>
      <c r="M472" s="44"/>
      <c r="N472" s="44"/>
      <c r="O472" s="44"/>
      <c r="P472" s="44"/>
      <c r="Q472" s="46"/>
      <c r="R472" s="44"/>
      <c r="S472" s="44"/>
      <c r="T472" s="44"/>
      <c r="U472" s="44"/>
      <c r="V472" s="44"/>
      <c r="W472" s="44"/>
      <c r="X472" s="44"/>
      <c r="Y472" s="45"/>
      <c r="Z472" s="46"/>
    </row>
    <row r="473" spans="1:29" s="48" customFormat="1" ht="11.25" customHeight="1">
      <c r="H473" s="44"/>
      <c r="I473" s="44"/>
      <c r="J473" s="44"/>
      <c r="K473" s="44"/>
      <c r="L473" s="44"/>
      <c r="M473" s="44"/>
      <c r="N473" s="44"/>
      <c r="O473" s="44"/>
      <c r="P473" s="44"/>
      <c r="Q473" s="46"/>
      <c r="R473" s="44"/>
      <c r="S473" s="44"/>
      <c r="T473" s="44"/>
      <c r="U473" s="44"/>
      <c r="V473" s="44"/>
      <c r="W473" s="44"/>
      <c r="X473" s="44"/>
      <c r="Y473" s="45"/>
      <c r="Z473" s="46"/>
    </row>
    <row r="474" spans="1:29" s="48" customFormat="1" ht="11.25" customHeight="1">
      <c r="H474" s="44"/>
      <c r="I474" s="44"/>
      <c r="J474" s="44"/>
      <c r="K474" s="44"/>
      <c r="L474" s="44"/>
      <c r="M474" s="44"/>
      <c r="N474" s="44"/>
      <c r="O474" s="44"/>
      <c r="P474" s="44"/>
      <c r="Q474" s="46"/>
      <c r="R474" s="44"/>
      <c r="S474" s="44"/>
      <c r="T474" s="44"/>
      <c r="U474" s="44"/>
      <c r="V474" s="44"/>
      <c r="W474" s="44"/>
      <c r="X474" s="44"/>
      <c r="Y474" s="45"/>
      <c r="Z474" s="46"/>
    </row>
    <row r="475" spans="1:29" s="48" customFormat="1" ht="11.25" customHeight="1">
      <c r="H475" s="44"/>
      <c r="I475" s="44"/>
      <c r="J475" s="44"/>
      <c r="K475" s="44"/>
      <c r="L475" s="44"/>
      <c r="M475" s="44"/>
      <c r="N475" s="44"/>
      <c r="O475" s="44"/>
      <c r="P475" s="44"/>
      <c r="Q475" s="46"/>
      <c r="R475" s="44"/>
      <c r="S475" s="44"/>
      <c r="T475" s="44"/>
      <c r="U475" s="44"/>
      <c r="V475" s="44"/>
      <c r="W475" s="44"/>
      <c r="X475" s="44"/>
      <c r="Y475" s="45"/>
      <c r="Z475" s="46"/>
    </row>
    <row r="476" spans="1:29" ht="33.6" customHeight="1">
      <c r="A476" s="68" t="s">
        <v>47</v>
      </c>
      <c r="B476" s="68"/>
      <c r="C476" s="68"/>
      <c r="D476" s="68"/>
      <c r="E476" s="69" t="s">
        <v>50</v>
      </c>
      <c r="F476" s="69"/>
      <c r="G476" s="69"/>
      <c r="H476" s="69"/>
      <c r="I476" s="69"/>
      <c r="J476" s="69"/>
      <c r="K476" s="70" t="s">
        <v>51</v>
      </c>
      <c r="L476" s="70"/>
      <c r="M476" s="70"/>
      <c r="N476" s="70"/>
      <c r="O476" s="70"/>
      <c r="P476" s="68" t="s">
        <v>0</v>
      </c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</row>
    <row r="477" spans="1:29">
      <c r="A477" s="51" t="s">
        <v>0</v>
      </c>
      <c r="B477" s="51"/>
      <c r="C477" s="51"/>
      <c r="D477" s="51"/>
      <c r="E477" s="67" t="s">
        <v>48</v>
      </c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51" t="s">
        <v>0</v>
      </c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</row>
    <row r="478" spans="1:29" ht="42.75" customHeight="1">
      <c r="A478" s="68" t="s">
        <v>49</v>
      </c>
      <c r="B478" s="68"/>
      <c r="C478" s="68"/>
      <c r="D478" s="68"/>
      <c r="E478" s="69" t="s">
        <v>53</v>
      </c>
      <c r="F478" s="69"/>
      <c r="G478" s="69"/>
      <c r="H478" s="69"/>
      <c r="I478" s="69"/>
      <c r="J478" s="69"/>
      <c r="K478" s="70" t="s">
        <v>54</v>
      </c>
      <c r="L478" s="70"/>
      <c r="M478" s="70"/>
      <c r="N478" s="70"/>
      <c r="O478" s="70"/>
      <c r="P478" s="4" t="s">
        <v>0</v>
      </c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>
      <c r="A479" s="51" t="s">
        <v>0</v>
      </c>
      <c r="B479" s="51"/>
      <c r="C479" s="51"/>
      <c r="D479" s="51"/>
      <c r="E479" s="67" t="s">
        <v>48</v>
      </c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51" t="s">
        <v>0</v>
      </c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</row>
  </sheetData>
  <mergeCells count="1655">
    <mergeCell ref="H457:M457"/>
    <mergeCell ref="N457:P457"/>
    <mergeCell ref="R457:X457"/>
    <mergeCell ref="Y457:Z457"/>
    <mergeCell ref="AA457:AC457"/>
    <mergeCell ref="A459:B459"/>
    <mergeCell ref="C459:G459"/>
    <mergeCell ref="H459:M459"/>
    <mergeCell ref="N459:P459"/>
    <mergeCell ref="R459:S459"/>
    <mergeCell ref="T459:U459"/>
    <mergeCell ref="V459:X459"/>
    <mergeCell ref="Y459:Z459"/>
    <mergeCell ref="N462:P462"/>
    <mergeCell ref="R462:X462"/>
    <mergeCell ref="AA462:AC462"/>
    <mergeCell ref="A449:B449"/>
    <mergeCell ref="C449:G449"/>
    <mergeCell ref="H449:M449"/>
    <mergeCell ref="N449:P449"/>
    <mergeCell ref="R449:S449"/>
    <mergeCell ref="T449:U449"/>
    <mergeCell ref="V449:X449"/>
    <mergeCell ref="Y449:Z449"/>
    <mergeCell ref="H452:M452"/>
    <mergeCell ref="N452:P452"/>
    <mergeCell ref="R452:X452"/>
    <mergeCell ref="Y452:Z452"/>
    <mergeCell ref="AA452:AC452"/>
    <mergeCell ref="A454:B454"/>
    <mergeCell ref="C454:G454"/>
    <mergeCell ref="H454:M454"/>
    <mergeCell ref="N454:P454"/>
    <mergeCell ref="R454:S454"/>
    <mergeCell ref="T454:U454"/>
    <mergeCell ref="V454:X454"/>
    <mergeCell ref="Y454:Z454"/>
    <mergeCell ref="H442:M442"/>
    <mergeCell ref="N442:P442"/>
    <mergeCell ref="R442:X442"/>
    <mergeCell ref="Y442:Z442"/>
    <mergeCell ref="AA442:AC442"/>
    <mergeCell ref="A444:B444"/>
    <mergeCell ref="C444:G444"/>
    <mergeCell ref="H444:M444"/>
    <mergeCell ref="N444:P444"/>
    <mergeCell ref="R444:S444"/>
    <mergeCell ref="T444:U444"/>
    <mergeCell ref="V444:X444"/>
    <mergeCell ref="Y444:Z444"/>
    <mergeCell ref="H447:M447"/>
    <mergeCell ref="N447:P447"/>
    <mergeCell ref="R447:X447"/>
    <mergeCell ref="Y447:Z447"/>
    <mergeCell ref="AA447:AC447"/>
    <mergeCell ref="A434:B434"/>
    <mergeCell ref="C434:G434"/>
    <mergeCell ref="H434:M434"/>
    <mergeCell ref="N434:P434"/>
    <mergeCell ref="R434:S434"/>
    <mergeCell ref="T434:U434"/>
    <mergeCell ref="V434:X434"/>
    <mergeCell ref="Y434:Z434"/>
    <mergeCell ref="H437:M437"/>
    <mergeCell ref="N437:P437"/>
    <mergeCell ref="R437:X437"/>
    <mergeCell ref="Y437:Z437"/>
    <mergeCell ref="AA437:AC437"/>
    <mergeCell ref="A439:B439"/>
    <mergeCell ref="C439:G439"/>
    <mergeCell ref="H439:M439"/>
    <mergeCell ref="N439:P439"/>
    <mergeCell ref="R439:S439"/>
    <mergeCell ref="T439:U439"/>
    <mergeCell ref="V439:X439"/>
    <mergeCell ref="Y439:Z439"/>
    <mergeCell ref="H427:M427"/>
    <mergeCell ref="N427:P427"/>
    <mergeCell ref="R427:X427"/>
    <mergeCell ref="Y427:Z427"/>
    <mergeCell ref="AA427:AC427"/>
    <mergeCell ref="A429:B429"/>
    <mergeCell ref="C429:G429"/>
    <mergeCell ref="H429:M429"/>
    <mergeCell ref="N429:P429"/>
    <mergeCell ref="R429:S429"/>
    <mergeCell ref="T429:U429"/>
    <mergeCell ref="V429:X429"/>
    <mergeCell ref="Y429:Z429"/>
    <mergeCell ref="H432:M432"/>
    <mergeCell ref="N432:P432"/>
    <mergeCell ref="R432:X432"/>
    <mergeCell ref="Y432:Z432"/>
    <mergeCell ref="AA432:AC432"/>
    <mergeCell ref="A419:B419"/>
    <mergeCell ref="C419:G419"/>
    <mergeCell ref="H419:M419"/>
    <mergeCell ref="N419:P419"/>
    <mergeCell ref="R419:S419"/>
    <mergeCell ref="T419:U419"/>
    <mergeCell ref="V419:X419"/>
    <mergeCell ref="Y419:Z419"/>
    <mergeCell ref="H422:M422"/>
    <mergeCell ref="N422:P422"/>
    <mergeCell ref="R422:X422"/>
    <mergeCell ref="Y422:Z422"/>
    <mergeCell ref="AA422:AC422"/>
    <mergeCell ref="A424:B424"/>
    <mergeCell ref="C424:G424"/>
    <mergeCell ref="H424:M424"/>
    <mergeCell ref="N424:P424"/>
    <mergeCell ref="R424:S424"/>
    <mergeCell ref="T424:U424"/>
    <mergeCell ref="V424:X424"/>
    <mergeCell ref="Y424:Z424"/>
    <mergeCell ref="H412:M412"/>
    <mergeCell ref="N412:P412"/>
    <mergeCell ref="R412:X412"/>
    <mergeCell ref="Y412:Z412"/>
    <mergeCell ref="AA412:AC412"/>
    <mergeCell ref="A414:B414"/>
    <mergeCell ref="C414:G414"/>
    <mergeCell ref="H414:M414"/>
    <mergeCell ref="N414:P414"/>
    <mergeCell ref="R414:S414"/>
    <mergeCell ref="T414:U414"/>
    <mergeCell ref="V414:X414"/>
    <mergeCell ref="Y414:Z414"/>
    <mergeCell ref="H417:M417"/>
    <mergeCell ref="N417:P417"/>
    <mergeCell ref="R417:X417"/>
    <mergeCell ref="Y417:Z417"/>
    <mergeCell ref="AA417:AC417"/>
    <mergeCell ref="A404:B404"/>
    <mergeCell ref="C404:G404"/>
    <mergeCell ref="H404:M404"/>
    <mergeCell ref="N404:P404"/>
    <mergeCell ref="R404:S404"/>
    <mergeCell ref="T404:U404"/>
    <mergeCell ref="V404:X404"/>
    <mergeCell ref="Y404:Z404"/>
    <mergeCell ref="H407:M407"/>
    <mergeCell ref="N407:P407"/>
    <mergeCell ref="R407:X407"/>
    <mergeCell ref="Y407:Z407"/>
    <mergeCell ref="AA407:AC407"/>
    <mergeCell ref="A409:B409"/>
    <mergeCell ref="C409:G409"/>
    <mergeCell ref="H409:M409"/>
    <mergeCell ref="N409:P409"/>
    <mergeCell ref="R409:S409"/>
    <mergeCell ref="T409:U409"/>
    <mergeCell ref="V409:X409"/>
    <mergeCell ref="Y409:Z409"/>
    <mergeCell ref="N397:P397"/>
    <mergeCell ref="R397:X397"/>
    <mergeCell ref="Y397:Z397"/>
    <mergeCell ref="AA397:AC397"/>
    <mergeCell ref="A399:B399"/>
    <mergeCell ref="C399:G399"/>
    <mergeCell ref="H399:M399"/>
    <mergeCell ref="N399:P399"/>
    <mergeCell ref="R399:S399"/>
    <mergeCell ref="T399:U399"/>
    <mergeCell ref="V399:X399"/>
    <mergeCell ref="Y399:Z399"/>
    <mergeCell ref="H402:M402"/>
    <mergeCell ref="N402:P402"/>
    <mergeCell ref="R402:X402"/>
    <mergeCell ref="Y402:Z402"/>
    <mergeCell ref="AA402:AC402"/>
    <mergeCell ref="A389:B389"/>
    <mergeCell ref="C389:G389"/>
    <mergeCell ref="H389:M389"/>
    <mergeCell ref="N389:P389"/>
    <mergeCell ref="R389:S389"/>
    <mergeCell ref="T389:U389"/>
    <mergeCell ref="V389:X389"/>
    <mergeCell ref="Y389:Z389"/>
    <mergeCell ref="H392:M392"/>
    <mergeCell ref="N392:P392"/>
    <mergeCell ref="R392:X392"/>
    <mergeCell ref="Y392:Z392"/>
    <mergeCell ref="AA392:AC392"/>
    <mergeCell ref="A394:B394"/>
    <mergeCell ref="C394:G394"/>
    <mergeCell ref="H394:M394"/>
    <mergeCell ref="N394:P394"/>
    <mergeCell ref="R394:S394"/>
    <mergeCell ref="T394:U394"/>
    <mergeCell ref="V394:X394"/>
    <mergeCell ref="Y394:Z394"/>
    <mergeCell ref="H209:M209"/>
    <mergeCell ref="N209:P209"/>
    <mergeCell ref="R209:S209"/>
    <mergeCell ref="T209:U209"/>
    <mergeCell ref="V209:X209"/>
    <mergeCell ref="Y209:Z209"/>
    <mergeCell ref="AA209:AC209"/>
    <mergeCell ref="H212:M212"/>
    <mergeCell ref="N212:P212"/>
    <mergeCell ref="R212:X212"/>
    <mergeCell ref="Y212:Z212"/>
    <mergeCell ref="AA212:AC212"/>
    <mergeCell ref="H207:M207"/>
    <mergeCell ref="N207:P207"/>
    <mergeCell ref="R207:S207"/>
    <mergeCell ref="T207:U207"/>
    <mergeCell ref="V207:X207"/>
    <mergeCell ref="Y207:Z207"/>
    <mergeCell ref="AA207:AC207"/>
    <mergeCell ref="H208:M208"/>
    <mergeCell ref="N208:P208"/>
    <mergeCell ref="R208:S208"/>
    <mergeCell ref="T208:U208"/>
    <mergeCell ref="V208:X208"/>
    <mergeCell ref="Y208:Z208"/>
    <mergeCell ref="AA208:AC208"/>
    <mergeCell ref="H205:M205"/>
    <mergeCell ref="N205:Q205"/>
    <mergeCell ref="R205:S205"/>
    <mergeCell ref="T205:U205"/>
    <mergeCell ref="V205:X205"/>
    <mergeCell ref="Y205:Z205"/>
    <mergeCell ref="H206:M206"/>
    <mergeCell ref="N206:Q206"/>
    <mergeCell ref="R206:S206"/>
    <mergeCell ref="T206:U206"/>
    <mergeCell ref="V206:X206"/>
    <mergeCell ref="Y206:Z206"/>
    <mergeCell ref="H203:M203"/>
    <mergeCell ref="N203:Q203"/>
    <mergeCell ref="R203:S203"/>
    <mergeCell ref="T203:U203"/>
    <mergeCell ref="V203:X203"/>
    <mergeCell ref="Y203:Z203"/>
    <mergeCell ref="H204:M204"/>
    <mergeCell ref="N204:Q204"/>
    <mergeCell ref="R204:S204"/>
    <mergeCell ref="T204:U204"/>
    <mergeCell ref="V204:X204"/>
    <mergeCell ref="Y204:Z204"/>
    <mergeCell ref="H200:M200"/>
    <mergeCell ref="N200:P200"/>
    <mergeCell ref="R200:X200"/>
    <mergeCell ref="Y200:Z200"/>
    <mergeCell ref="AA200:AC200"/>
    <mergeCell ref="A202:B202"/>
    <mergeCell ref="C202:G202"/>
    <mergeCell ref="H202:M202"/>
    <mergeCell ref="N202:P202"/>
    <mergeCell ref="R202:S202"/>
    <mergeCell ref="T202:U202"/>
    <mergeCell ref="V202:X202"/>
    <mergeCell ref="Y202:Z202"/>
    <mergeCell ref="AA195:AC195"/>
    <mergeCell ref="H196:M196"/>
    <mergeCell ref="N196:P196"/>
    <mergeCell ref="R196:S196"/>
    <mergeCell ref="T196:U196"/>
    <mergeCell ref="V196:X196"/>
    <mergeCell ref="Y196:Z196"/>
    <mergeCell ref="AA196:AC196"/>
    <mergeCell ref="H197:M197"/>
    <mergeCell ref="N197:P197"/>
    <mergeCell ref="R197:S197"/>
    <mergeCell ref="T197:U197"/>
    <mergeCell ref="V197:X197"/>
    <mergeCell ref="Y197:Z197"/>
    <mergeCell ref="AA197:AC197"/>
    <mergeCell ref="H194:M194"/>
    <mergeCell ref="N194:Q194"/>
    <mergeCell ref="R194:S194"/>
    <mergeCell ref="T194:U194"/>
    <mergeCell ref="V194:X194"/>
    <mergeCell ref="Y194:Z194"/>
    <mergeCell ref="H195:M195"/>
    <mergeCell ref="N195:P195"/>
    <mergeCell ref="R195:S195"/>
    <mergeCell ref="T195:U195"/>
    <mergeCell ref="V195:X195"/>
    <mergeCell ref="Y195:Z195"/>
    <mergeCell ref="H192:M192"/>
    <mergeCell ref="N192:Q192"/>
    <mergeCell ref="R192:S192"/>
    <mergeCell ref="T192:U192"/>
    <mergeCell ref="V192:X192"/>
    <mergeCell ref="Y192:Z192"/>
    <mergeCell ref="H193:M193"/>
    <mergeCell ref="N193:Q193"/>
    <mergeCell ref="R193:S193"/>
    <mergeCell ref="T193:U193"/>
    <mergeCell ref="V193:X193"/>
    <mergeCell ref="Y193:Z193"/>
    <mergeCell ref="A190:B190"/>
    <mergeCell ref="C190:G190"/>
    <mergeCell ref="H190:M190"/>
    <mergeCell ref="N190:P190"/>
    <mergeCell ref="R190:S190"/>
    <mergeCell ref="T190:U190"/>
    <mergeCell ref="V190:X190"/>
    <mergeCell ref="Y190:Z190"/>
    <mergeCell ref="H191:M191"/>
    <mergeCell ref="N191:Q191"/>
    <mergeCell ref="R191:S191"/>
    <mergeCell ref="T191:U191"/>
    <mergeCell ref="V191:X191"/>
    <mergeCell ref="Y191:Z191"/>
    <mergeCell ref="H185:M185"/>
    <mergeCell ref="N185:P185"/>
    <mergeCell ref="R185:S185"/>
    <mergeCell ref="T185:U185"/>
    <mergeCell ref="V185:X185"/>
    <mergeCell ref="Y185:Z185"/>
    <mergeCell ref="AA185:AC185"/>
    <mergeCell ref="H188:M188"/>
    <mergeCell ref="N188:P188"/>
    <mergeCell ref="R188:X188"/>
    <mergeCell ref="Y188:Z188"/>
    <mergeCell ref="AA188:AC188"/>
    <mergeCell ref="H183:M183"/>
    <mergeCell ref="N183:P183"/>
    <mergeCell ref="R183:S183"/>
    <mergeCell ref="T183:U183"/>
    <mergeCell ref="V183:X183"/>
    <mergeCell ref="Y183:Z183"/>
    <mergeCell ref="AA183:AC183"/>
    <mergeCell ref="H184:M184"/>
    <mergeCell ref="N184:P184"/>
    <mergeCell ref="R184:S184"/>
    <mergeCell ref="T184:U184"/>
    <mergeCell ref="V184:X184"/>
    <mergeCell ref="Y184:Z184"/>
    <mergeCell ref="AA184:AC184"/>
    <mergeCell ref="H181:M181"/>
    <mergeCell ref="N181:Q181"/>
    <mergeCell ref="R181:S181"/>
    <mergeCell ref="T181:U181"/>
    <mergeCell ref="V181:X181"/>
    <mergeCell ref="Y181:Z181"/>
    <mergeCell ref="H182:M182"/>
    <mergeCell ref="N182:Q182"/>
    <mergeCell ref="R182:S182"/>
    <mergeCell ref="T182:U182"/>
    <mergeCell ref="V182:X182"/>
    <mergeCell ref="Y182:Z182"/>
    <mergeCell ref="H179:M179"/>
    <mergeCell ref="N179:Q179"/>
    <mergeCell ref="R179:S179"/>
    <mergeCell ref="T179:U179"/>
    <mergeCell ref="V179:X179"/>
    <mergeCell ref="Y179:Z179"/>
    <mergeCell ref="H180:M180"/>
    <mergeCell ref="N180:Q180"/>
    <mergeCell ref="R180:S180"/>
    <mergeCell ref="T180:U180"/>
    <mergeCell ref="V180:X180"/>
    <mergeCell ref="Y180:Z180"/>
    <mergeCell ref="H176:M176"/>
    <mergeCell ref="N176:P176"/>
    <mergeCell ref="R176:X176"/>
    <mergeCell ref="Y176:Z176"/>
    <mergeCell ref="AA176:AC176"/>
    <mergeCell ref="A178:B178"/>
    <mergeCell ref="C178:G178"/>
    <mergeCell ref="H178:M178"/>
    <mergeCell ref="N178:P178"/>
    <mergeCell ref="R178:S178"/>
    <mergeCell ref="T178:U178"/>
    <mergeCell ref="V178:X178"/>
    <mergeCell ref="Y178:Z178"/>
    <mergeCell ref="AA171:AC171"/>
    <mergeCell ref="H172:M172"/>
    <mergeCell ref="N172:P172"/>
    <mergeCell ref="R172:S172"/>
    <mergeCell ref="T172:U172"/>
    <mergeCell ref="V172:X172"/>
    <mergeCell ref="Y172:Z172"/>
    <mergeCell ref="AA172:AC172"/>
    <mergeCell ref="H173:M173"/>
    <mergeCell ref="N173:P173"/>
    <mergeCell ref="R173:S173"/>
    <mergeCell ref="T173:U173"/>
    <mergeCell ref="V173:X173"/>
    <mergeCell ref="Y173:Z173"/>
    <mergeCell ref="AA173:AC173"/>
    <mergeCell ref="H170:M170"/>
    <mergeCell ref="N170:Q170"/>
    <mergeCell ref="R170:S170"/>
    <mergeCell ref="T170:U170"/>
    <mergeCell ref="V170:X170"/>
    <mergeCell ref="Y170:Z170"/>
    <mergeCell ref="H171:M171"/>
    <mergeCell ref="N171:P171"/>
    <mergeCell ref="R171:S171"/>
    <mergeCell ref="T171:U171"/>
    <mergeCell ref="V171:X171"/>
    <mergeCell ref="Y171:Z171"/>
    <mergeCell ref="H168:M168"/>
    <mergeCell ref="N168:Q168"/>
    <mergeCell ref="R168:S168"/>
    <mergeCell ref="T168:U168"/>
    <mergeCell ref="V168:X168"/>
    <mergeCell ref="Y168:Z168"/>
    <mergeCell ref="H169:M169"/>
    <mergeCell ref="N169:Q169"/>
    <mergeCell ref="R169:S169"/>
    <mergeCell ref="T169:U169"/>
    <mergeCell ref="V169:X169"/>
    <mergeCell ref="Y169:Z169"/>
    <mergeCell ref="A166:B166"/>
    <mergeCell ref="C166:G166"/>
    <mergeCell ref="H166:M166"/>
    <mergeCell ref="N166:P166"/>
    <mergeCell ref="R166:S166"/>
    <mergeCell ref="T166:U166"/>
    <mergeCell ref="V166:X166"/>
    <mergeCell ref="Y166:Z166"/>
    <mergeCell ref="H167:M167"/>
    <mergeCell ref="N167:Q167"/>
    <mergeCell ref="R167:S167"/>
    <mergeCell ref="T167:U167"/>
    <mergeCell ref="V167:X167"/>
    <mergeCell ref="Y167:Z167"/>
    <mergeCell ref="H161:M161"/>
    <mergeCell ref="N161:P161"/>
    <mergeCell ref="R161:S161"/>
    <mergeCell ref="T161:U161"/>
    <mergeCell ref="V161:X161"/>
    <mergeCell ref="Y161:Z161"/>
    <mergeCell ref="AA161:AC161"/>
    <mergeCell ref="H164:M164"/>
    <mergeCell ref="N164:P164"/>
    <mergeCell ref="R164:X164"/>
    <mergeCell ref="Y164:Z164"/>
    <mergeCell ref="AA164:AC164"/>
    <mergeCell ref="H159:M159"/>
    <mergeCell ref="N159:P159"/>
    <mergeCell ref="R159:S159"/>
    <mergeCell ref="T159:U159"/>
    <mergeCell ref="V159:X159"/>
    <mergeCell ref="Y159:Z159"/>
    <mergeCell ref="AA159:AC159"/>
    <mergeCell ref="H160:M160"/>
    <mergeCell ref="N160:P160"/>
    <mergeCell ref="R160:S160"/>
    <mergeCell ref="T160:U160"/>
    <mergeCell ref="V160:X160"/>
    <mergeCell ref="Y160:Z160"/>
    <mergeCell ref="AA160:AC160"/>
    <mergeCell ref="H157:M157"/>
    <mergeCell ref="N157:Q157"/>
    <mergeCell ref="R157:S157"/>
    <mergeCell ref="T157:U157"/>
    <mergeCell ref="V157:X157"/>
    <mergeCell ref="Y157:Z157"/>
    <mergeCell ref="H158:M158"/>
    <mergeCell ref="N158:Q158"/>
    <mergeCell ref="R158:S158"/>
    <mergeCell ref="T158:U158"/>
    <mergeCell ref="V158:X158"/>
    <mergeCell ref="Y158:Z158"/>
    <mergeCell ref="H155:M155"/>
    <mergeCell ref="N155:Q155"/>
    <mergeCell ref="R155:S155"/>
    <mergeCell ref="T155:U155"/>
    <mergeCell ref="V155:X155"/>
    <mergeCell ref="Y155:Z155"/>
    <mergeCell ref="H156:M156"/>
    <mergeCell ref="N156:Q156"/>
    <mergeCell ref="R156:S156"/>
    <mergeCell ref="T156:U156"/>
    <mergeCell ref="V156:X156"/>
    <mergeCell ref="Y156:Z156"/>
    <mergeCell ref="H152:M152"/>
    <mergeCell ref="N152:P152"/>
    <mergeCell ref="R152:X152"/>
    <mergeCell ref="Y152:Z152"/>
    <mergeCell ref="AA152:AC152"/>
    <mergeCell ref="A154:B154"/>
    <mergeCell ref="C154:G154"/>
    <mergeCell ref="H154:M154"/>
    <mergeCell ref="N154:P154"/>
    <mergeCell ref="R154:S154"/>
    <mergeCell ref="T154:U154"/>
    <mergeCell ref="V154:X154"/>
    <mergeCell ref="Y154:Z154"/>
    <mergeCell ref="AA147:AC147"/>
    <mergeCell ref="H148:M148"/>
    <mergeCell ref="N148:P148"/>
    <mergeCell ref="R148:S148"/>
    <mergeCell ref="T148:U148"/>
    <mergeCell ref="V148:X148"/>
    <mergeCell ref="Y148:Z148"/>
    <mergeCell ref="AA148:AC148"/>
    <mergeCell ref="H149:M149"/>
    <mergeCell ref="N149:P149"/>
    <mergeCell ref="R149:S149"/>
    <mergeCell ref="T149:U149"/>
    <mergeCell ref="V149:X149"/>
    <mergeCell ref="Y149:Z149"/>
    <mergeCell ref="AA149:AC149"/>
    <mergeCell ref="H146:M146"/>
    <mergeCell ref="N146:Q146"/>
    <mergeCell ref="R146:S146"/>
    <mergeCell ref="T146:U146"/>
    <mergeCell ref="V146:X146"/>
    <mergeCell ref="Y146:Z146"/>
    <mergeCell ref="H147:M147"/>
    <mergeCell ref="N147:P147"/>
    <mergeCell ref="R147:S147"/>
    <mergeCell ref="T147:U147"/>
    <mergeCell ref="V147:X147"/>
    <mergeCell ref="Y147:Z147"/>
    <mergeCell ref="H144:M144"/>
    <mergeCell ref="N144:Q144"/>
    <mergeCell ref="R144:S144"/>
    <mergeCell ref="T144:U144"/>
    <mergeCell ref="V144:X144"/>
    <mergeCell ref="Y144:Z144"/>
    <mergeCell ref="H145:M145"/>
    <mergeCell ref="N145:Q145"/>
    <mergeCell ref="R145:S145"/>
    <mergeCell ref="T145:U145"/>
    <mergeCell ref="V145:X145"/>
    <mergeCell ref="Y145:Z145"/>
    <mergeCell ref="A142:B142"/>
    <mergeCell ref="C142:G142"/>
    <mergeCell ref="H142:M142"/>
    <mergeCell ref="N142:P142"/>
    <mergeCell ref="R142:S142"/>
    <mergeCell ref="T142:U142"/>
    <mergeCell ref="V142:X142"/>
    <mergeCell ref="Y142:Z142"/>
    <mergeCell ref="H143:M143"/>
    <mergeCell ref="N143:Q143"/>
    <mergeCell ref="R143:S143"/>
    <mergeCell ref="T143:U143"/>
    <mergeCell ref="V143:X143"/>
    <mergeCell ref="Y143:Z143"/>
    <mergeCell ref="H137:M137"/>
    <mergeCell ref="N137:P137"/>
    <mergeCell ref="R137:S137"/>
    <mergeCell ref="T137:U137"/>
    <mergeCell ref="V137:X137"/>
    <mergeCell ref="Y137:Z137"/>
    <mergeCell ref="AA137:AC137"/>
    <mergeCell ref="H140:M140"/>
    <mergeCell ref="N140:P140"/>
    <mergeCell ref="R140:X140"/>
    <mergeCell ref="Y140:Z140"/>
    <mergeCell ref="AA140:AC140"/>
    <mergeCell ref="H135:M135"/>
    <mergeCell ref="N135:P135"/>
    <mergeCell ref="R135:S135"/>
    <mergeCell ref="T135:U135"/>
    <mergeCell ref="V135:X135"/>
    <mergeCell ref="Y135:Z135"/>
    <mergeCell ref="AA135:AC135"/>
    <mergeCell ref="H136:M136"/>
    <mergeCell ref="N136:P136"/>
    <mergeCell ref="R136:S136"/>
    <mergeCell ref="T136:U136"/>
    <mergeCell ref="V136:X136"/>
    <mergeCell ref="Y136:Z136"/>
    <mergeCell ref="AA136:AC136"/>
    <mergeCell ref="H133:M133"/>
    <mergeCell ref="N133:Q133"/>
    <mergeCell ref="R133:S133"/>
    <mergeCell ref="T133:U133"/>
    <mergeCell ref="V133:X133"/>
    <mergeCell ref="Y133:Z133"/>
    <mergeCell ref="H134:M134"/>
    <mergeCell ref="N134:Q134"/>
    <mergeCell ref="R134:S134"/>
    <mergeCell ref="T134:U134"/>
    <mergeCell ref="V134:X134"/>
    <mergeCell ref="Y134:Z134"/>
    <mergeCell ref="H131:M131"/>
    <mergeCell ref="N131:Q131"/>
    <mergeCell ref="R131:S131"/>
    <mergeCell ref="T131:U131"/>
    <mergeCell ref="V131:X131"/>
    <mergeCell ref="Y131:Z131"/>
    <mergeCell ref="H132:M132"/>
    <mergeCell ref="N132:Q132"/>
    <mergeCell ref="R132:S132"/>
    <mergeCell ref="T132:U132"/>
    <mergeCell ref="V132:X132"/>
    <mergeCell ref="Y132:Z132"/>
    <mergeCell ref="H128:M128"/>
    <mergeCell ref="N128:P128"/>
    <mergeCell ref="R128:X128"/>
    <mergeCell ref="Y128:Z128"/>
    <mergeCell ref="AA128:AC128"/>
    <mergeCell ref="A130:B130"/>
    <mergeCell ref="C130:G130"/>
    <mergeCell ref="H130:M130"/>
    <mergeCell ref="N130:P130"/>
    <mergeCell ref="R130:S130"/>
    <mergeCell ref="T130:U130"/>
    <mergeCell ref="V130:X130"/>
    <mergeCell ref="Y130:Z130"/>
    <mergeCell ref="AA123:AC123"/>
    <mergeCell ref="H124:M124"/>
    <mergeCell ref="N124:P124"/>
    <mergeCell ref="R124:S124"/>
    <mergeCell ref="T124:U124"/>
    <mergeCell ref="V124:X124"/>
    <mergeCell ref="Y124:Z124"/>
    <mergeCell ref="AA124:AC124"/>
    <mergeCell ref="H125:M125"/>
    <mergeCell ref="N125:P125"/>
    <mergeCell ref="R125:S125"/>
    <mergeCell ref="T125:U125"/>
    <mergeCell ref="V125:X125"/>
    <mergeCell ref="Y125:Z125"/>
    <mergeCell ref="AA125:AC125"/>
    <mergeCell ref="H122:M122"/>
    <mergeCell ref="N122:Q122"/>
    <mergeCell ref="R122:S122"/>
    <mergeCell ref="T122:U122"/>
    <mergeCell ref="V122:X122"/>
    <mergeCell ref="Y122:Z122"/>
    <mergeCell ref="H123:M123"/>
    <mergeCell ref="N123:P123"/>
    <mergeCell ref="R123:S123"/>
    <mergeCell ref="T123:U123"/>
    <mergeCell ref="V123:X123"/>
    <mergeCell ref="Y123:Z123"/>
    <mergeCell ref="H120:M120"/>
    <mergeCell ref="N120:Q120"/>
    <mergeCell ref="R120:S120"/>
    <mergeCell ref="T120:U120"/>
    <mergeCell ref="V120:X120"/>
    <mergeCell ref="Y120:Z120"/>
    <mergeCell ref="H121:M121"/>
    <mergeCell ref="N121:Q121"/>
    <mergeCell ref="R121:S121"/>
    <mergeCell ref="T121:U121"/>
    <mergeCell ref="V121:X121"/>
    <mergeCell ref="Y121:Z121"/>
    <mergeCell ref="A118:B118"/>
    <mergeCell ref="C118:G118"/>
    <mergeCell ref="H118:M118"/>
    <mergeCell ref="N118:P118"/>
    <mergeCell ref="R118:S118"/>
    <mergeCell ref="T118:U118"/>
    <mergeCell ref="V118:X118"/>
    <mergeCell ref="Y118:Z118"/>
    <mergeCell ref="H119:M119"/>
    <mergeCell ref="N119:Q119"/>
    <mergeCell ref="R119:S119"/>
    <mergeCell ref="T119:U119"/>
    <mergeCell ref="V119:X119"/>
    <mergeCell ref="Y119:Z119"/>
    <mergeCell ref="H77:M77"/>
    <mergeCell ref="N77:P77"/>
    <mergeCell ref="R77:S77"/>
    <mergeCell ref="T77:U77"/>
    <mergeCell ref="V77:X77"/>
    <mergeCell ref="Y77:Z77"/>
    <mergeCell ref="T108:U108"/>
    <mergeCell ref="V108:X108"/>
    <mergeCell ref="Y108:Z108"/>
    <mergeCell ref="H109:M109"/>
    <mergeCell ref="N109:Q109"/>
    <mergeCell ref="R109:S109"/>
    <mergeCell ref="T109:U109"/>
    <mergeCell ref="V109:X109"/>
    <mergeCell ref="Y109:Z109"/>
    <mergeCell ref="A106:B106"/>
    <mergeCell ref="C106:G106"/>
    <mergeCell ref="H106:M106"/>
    <mergeCell ref="N80:P80"/>
    <mergeCell ref="R80:X80"/>
    <mergeCell ref="Y80:Z80"/>
    <mergeCell ref="AA80:AC80"/>
    <mergeCell ref="H75:M75"/>
    <mergeCell ref="N75:P75"/>
    <mergeCell ref="R75:S75"/>
    <mergeCell ref="T75:U75"/>
    <mergeCell ref="V75:X75"/>
    <mergeCell ref="Y75:Z75"/>
    <mergeCell ref="AA75:AC75"/>
    <mergeCell ref="H76:M76"/>
    <mergeCell ref="N76:P76"/>
    <mergeCell ref="R76:S76"/>
    <mergeCell ref="T76:U76"/>
    <mergeCell ref="V76:X76"/>
    <mergeCell ref="Y76:Z76"/>
    <mergeCell ref="AA76:AC76"/>
    <mergeCell ref="AA116:AC116"/>
    <mergeCell ref="A58:B58"/>
    <mergeCell ref="C58:G58"/>
    <mergeCell ref="H58:M58"/>
    <mergeCell ref="N58:P58"/>
    <mergeCell ref="R58:S58"/>
    <mergeCell ref="T58:U58"/>
    <mergeCell ref="V58:X58"/>
    <mergeCell ref="Y58:Z58"/>
    <mergeCell ref="H59:M59"/>
    <mergeCell ref="N59:Q59"/>
    <mergeCell ref="R59:S59"/>
    <mergeCell ref="T59:U59"/>
    <mergeCell ref="V59:X59"/>
    <mergeCell ref="Y59:Z59"/>
    <mergeCell ref="H60:M60"/>
    <mergeCell ref="N60:Q60"/>
    <mergeCell ref="R60:S60"/>
    <mergeCell ref="H68:M68"/>
    <mergeCell ref="N68:P68"/>
    <mergeCell ref="R68:X68"/>
    <mergeCell ref="Y68:Z68"/>
    <mergeCell ref="AA68:AC68"/>
    <mergeCell ref="A70:B70"/>
    <mergeCell ref="C70:G70"/>
    <mergeCell ref="H70:M70"/>
    <mergeCell ref="N70:P70"/>
    <mergeCell ref="R70:S70"/>
    <mergeCell ref="T70:U70"/>
    <mergeCell ref="V70:X70"/>
    <mergeCell ref="Y70:Z70"/>
    <mergeCell ref="AA63:AC63"/>
    <mergeCell ref="H108:M108"/>
    <mergeCell ref="N108:Q108"/>
    <mergeCell ref="R108:S108"/>
    <mergeCell ref="R62:S62"/>
    <mergeCell ref="T62:U62"/>
    <mergeCell ref="V62:X62"/>
    <mergeCell ref="Y62:Z62"/>
    <mergeCell ref="H63:M63"/>
    <mergeCell ref="N63:P63"/>
    <mergeCell ref="R63:S63"/>
    <mergeCell ref="T63:U63"/>
    <mergeCell ref="V63:X63"/>
    <mergeCell ref="Y63:Z63"/>
    <mergeCell ref="H116:M116"/>
    <mergeCell ref="N116:P116"/>
    <mergeCell ref="R116:X116"/>
    <mergeCell ref="Y116:Z116"/>
    <mergeCell ref="H64:M64"/>
    <mergeCell ref="N64:P64"/>
    <mergeCell ref="R64:S64"/>
    <mergeCell ref="T64:U64"/>
    <mergeCell ref="V64:X64"/>
    <mergeCell ref="Y64:Z64"/>
    <mergeCell ref="H65:M65"/>
    <mergeCell ref="N65:P65"/>
    <mergeCell ref="R65:S65"/>
    <mergeCell ref="T65:U65"/>
    <mergeCell ref="V65:X65"/>
    <mergeCell ref="Y65:Z65"/>
    <mergeCell ref="H73:M73"/>
    <mergeCell ref="N73:Q73"/>
    <mergeCell ref="R73:S73"/>
    <mergeCell ref="AA111:AC111"/>
    <mergeCell ref="H112:M112"/>
    <mergeCell ref="N112:P112"/>
    <mergeCell ref="R112:S112"/>
    <mergeCell ref="T112:U112"/>
    <mergeCell ref="V112:X112"/>
    <mergeCell ref="Y112:Z112"/>
    <mergeCell ref="AA112:AC112"/>
    <mergeCell ref="H113:M113"/>
    <mergeCell ref="N113:P113"/>
    <mergeCell ref="R113:S113"/>
    <mergeCell ref="T113:U113"/>
    <mergeCell ref="V113:X113"/>
    <mergeCell ref="Y113:Z113"/>
    <mergeCell ref="AA113:AC113"/>
    <mergeCell ref="H110:M110"/>
    <mergeCell ref="N110:Q110"/>
    <mergeCell ref="R110:S110"/>
    <mergeCell ref="T110:U110"/>
    <mergeCell ref="V110:X110"/>
    <mergeCell ref="Y110:Z110"/>
    <mergeCell ref="H111:M111"/>
    <mergeCell ref="N111:P111"/>
    <mergeCell ref="R111:S111"/>
    <mergeCell ref="T111:U111"/>
    <mergeCell ref="V111:X111"/>
    <mergeCell ref="Y111:Z111"/>
    <mergeCell ref="N106:P106"/>
    <mergeCell ref="R106:S106"/>
    <mergeCell ref="T106:U106"/>
    <mergeCell ref="V106:X106"/>
    <mergeCell ref="Y106:Z106"/>
    <mergeCell ref="H107:M107"/>
    <mergeCell ref="N107:Q107"/>
    <mergeCell ref="R107:S107"/>
    <mergeCell ref="T107:U107"/>
    <mergeCell ref="V107:X107"/>
    <mergeCell ref="Y107:Z107"/>
    <mergeCell ref="H101:M101"/>
    <mergeCell ref="N101:P101"/>
    <mergeCell ref="R101:S101"/>
    <mergeCell ref="T101:U101"/>
    <mergeCell ref="V101:X101"/>
    <mergeCell ref="Y101:Z101"/>
    <mergeCell ref="AA101:AC101"/>
    <mergeCell ref="H104:M104"/>
    <mergeCell ref="N104:P104"/>
    <mergeCell ref="R104:X104"/>
    <mergeCell ref="Y104:Z104"/>
    <mergeCell ref="AA104:AC104"/>
    <mergeCell ref="H99:M99"/>
    <mergeCell ref="N99:P99"/>
    <mergeCell ref="R99:S99"/>
    <mergeCell ref="T99:U99"/>
    <mergeCell ref="V99:X99"/>
    <mergeCell ref="Y99:Z99"/>
    <mergeCell ref="AA99:AC99"/>
    <mergeCell ref="H100:M100"/>
    <mergeCell ref="N100:P100"/>
    <mergeCell ref="R100:S100"/>
    <mergeCell ref="T100:U100"/>
    <mergeCell ref="V100:X100"/>
    <mergeCell ref="Y100:Z100"/>
    <mergeCell ref="AA100:AC100"/>
    <mergeCell ref="H98:M98"/>
    <mergeCell ref="N98:Q98"/>
    <mergeCell ref="R98:S98"/>
    <mergeCell ref="T98:U98"/>
    <mergeCell ref="V98:X98"/>
    <mergeCell ref="Y98:Z98"/>
    <mergeCell ref="H95:M95"/>
    <mergeCell ref="N95:Q95"/>
    <mergeCell ref="R95:S95"/>
    <mergeCell ref="T95:U95"/>
    <mergeCell ref="V95:X95"/>
    <mergeCell ref="Y95:Z95"/>
    <mergeCell ref="H96:M96"/>
    <mergeCell ref="N96:Q96"/>
    <mergeCell ref="R96:S96"/>
    <mergeCell ref="T96:U96"/>
    <mergeCell ref="V96:X96"/>
    <mergeCell ref="Y96:Z96"/>
    <mergeCell ref="H44:M44"/>
    <mergeCell ref="N44:P44"/>
    <mergeCell ref="R44:X44"/>
    <mergeCell ref="Y44:Z44"/>
    <mergeCell ref="AA44:AC44"/>
    <mergeCell ref="AA87:AC87"/>
    <mergeCell ref="N88:P88"/>
    <mergeCell ref="Y88:Z88"/>
    <mergeCell ref="AA88:AC88"/>
    <mergeCell ref="N89:P89"/>
    <mergeCell ref="Y89:Z89"/>
    <mergeCell ref="AA89:AC89"/>
    <mergeCell ref="AA56:AC56"/>
    <mergeCell ref="A82:B82"/>
    <mergeCell ref="H97:M97"/>
    <mergeCell ref="N97:Q97"/>
    <mergeCell ref="R97:S97"/>
    <mergeCell ref="T97:U97"/>
    <mergeCell ref="V97:X97"/>
    <mergeCell ref="Y97:Z97"/>
    <mergeCell ref="T60:U60"/>
    <mergeCell ref="V60:X60"/>
    <mergeCell ref="AA64:AC64"/>
    <mergeCell ref="AA65:AC65"/>
    <mergeCell ref="T73:U73"/>
    <mergeCell ref="V73:X73"/>
    <mergeCell ref="Y73:Z73"/>
    <mergeCell ref="H74:M74"/>
    <mergeCell ref="N74:Q74"/>
    <mergeCell ref="R74:S74"/>
    <mergeCell ref="T74:U74"/>
    <mergeCell ref="V74:X74"/>
    <mergeCell ref="V52:X52"/>
    <mergeCell ref="Y52:Z52"/>
    <mergeCell ref="AA52:AC52"/>
    <mergeCell ref="Y48:Z48"/>
    <mergeCell ref="H92:M92"/>
    <mergeCell ref="N92:P92"/>
    <mergeCell ref="R92:X92"/>
    <mergeCell ref="Y92:Z92"/>
    <mergeCell ref="AA92:AC92"/>
    <mergeCell ref="A94:B94"/>
    <mergeCell ref="C94:G94"/>
    <mergeCell ref="H94:M94"/>
    <mergeCell ref="N94:P94"/>
    <mergeCell ref="R94:S94"/>
    <mergeCell ref="T94:U94"/>
    <mergeCell ref="V94:X94"/>
    <mergeCell ref="Y94:Z94"/>
    <mergeCell ref="Y74:Z74"/>
    <mergeCell ref="H71:M71"/>
    <mergeCell ref="N71:Q71"/>
    <mergeCell ref="R71:S71"/>
    <mergeCell ref="T71:U71"/>
    <mergeCell ref="V71:X71"/>
    <mergeCell ref="Y71:Z71"/>
    <mergeCell ref="H72:M72"/>
    <mergeCell ref="N72:Q72"/>
    <mergeCell ref="R72:S72"/>
    <mergeCell ref="T72:U72"/>
    <mergeCell ref="V72:X72"/>
    <mergeCell ref="Y72:Z72"/>
    <mergeCell ref="AA77:AC77"/>
    <mergeCell ref="H80:M80"/>
    <mergeCell ref="V61:X61"/>
    <mergeCell ref="Y61:Z61"/>
    <mergeCell ref="H62:M62"/>
    <mergeCell ref="N62:Q62"/>
    <mergeCell ref="A6:AC6"/>
    <mergeCell ref="N36:Q36"/>
    <mergeCell ref="N37:Q37"/>
    <mergeCell ref="N38:Q38"/>
    <mergeCell ref="H39:M39"/>
    <mergeCell ref="N39:P39"/>
    <mergeCell ref="R39:S39"/>
    <mergeCell ref="T39:U39"/>
    <mergeCell ref="V39:X39"/>
    <mergeCell ref="Y39:Z39"/>
    <mergeCell ref="AA39:AC39"/>
    <mergeCell ref="H40:M40"/>
    <mergeCell ref="N40:P40"/>
    <mergeCell ref="R40:S40"/>
    <mergeCell ref="T40:U40"/>
    <mergeCell ref="V40:X40"/>
    <mergeCell ref="AA53:AC53"/>
    <mergeCell ref="H51:M51"/>
    <mergeCell ref="N51:P51"/>
    <mergeCell ref="R51:S51"/>
    <mergeCell ref="T51:U51"/>
    <mergeCell ref="V51:X51"/>
    <mergeCell ref="Y51:Z51"/>
    <mergeCell ref="AA51:AC51"/>
    <mergeCell ref="H52:M52"/>
    <mergeCell ref="N52:P52"/>
    <mergeCell ref="R52:S52"/>
    <mergeCell ref="T52:U52"/>
    <mergeCell ref="H49:M49"/>
    <mergeCell ref="N49:Q49"/>
    <mergeCell ref="R49:S49"/>
    <mergeCell ref="T49:U49"/>
    <mergeCell ref="V49:X49"/>
    <mergeCell ref="Y49:Z49"/>
    <mergeCell ref="H50:M50"/>
    <mergeCell ref="N50:Q50"/>
    <mergeCell ref="R50:S50"/>
    <mergeCell ref="T50:U50"/>
    <mergeCell ref="V50:X50"/>
    <mergeCell ref="Y50:Z50"/>
    <mergeCell ref="H215:M215"/>
    <mergeCell ref="N215:P215"/>
    <mergeCell ref="R215:X215"/>
    <mergeCell ref="Y215:Z215"/>
    <mergeCell ref="A217:AC217"/>
    <mergeCell ref="C82:G82"/>
    <mergeCell ref="H82:M82"/>
    <mergeCell ref="N82:P82"/>
    <mergeCell ref="R82:S82"/>
    <mergeCell ref="T82:U82"/>
    <mergeCell ref="V82:X82"/>
    <mergeCell ref="Y82:Z82"/>
    <mergeCell ref="H53:M53"/>
    <mergeCell ref="N53:P53"/>
    <mergeCell ref="R53:S53"/>
    <mergeCell ref="T53:U53"/>
    <mergeCell ref="V53:X53"/>
    <mergeCell ref="Y53:Z53"/>
    <mergeCell ref="R56:X56"/>
    <mergeCell ref="Y60:Z60"/>
    <mergeCell ref="A46:B46"/>
    <mergeCell ref="C46:G46"/>
    <mergeCell ref="H46:M46"/>
    <mergeCell ref="N46:P46"/>
    <mergeCell ref="R46:S46"/>
    <mergeCell ref="T46:U46"/>
    <mergeCell ref="V46:X46"/>
    <mergeCell ref="Y46:Z46"/>
    <mergeCell ref="H47:M47"/>
    <mergeCell ref="N47:Q47"/>
    <mergeCell ref="R47:S47"/>
    <mergeCell ref="T47:U47"/>
    <mergeCell ref="V47:X47"/>
    <mergeCell ref="Y47:Z47"/>
    <mergeCell ref="H48:M48"/>
    <mergeCell ref="N48:Q48"/>
    <mergeCell ref="R48:S48"/>
    <mergeCell ref="T48:U48"/>
    <mergeCell ref="V48:X48"/>
    <mergeCell ref="A1:L1"/>
    <mergeCell ref="M1:R1"/>
    <mergeCell ref="S1:AC1"/>
    <mergeCell ref="M2:R2"/>
    <mergeCell ref="S2:T2"/>
    <mergeCell ref="U2:AC2"/>
    <mergeCell ref="S3:V3"/>
    <mergeCell ref="W3"/>
    <mergeCell ref="X3:AB3"/>
    <mergeCell ref="AC3"/>
    <mergeCell ref="A2:L2"/>
    <mergeCell ref="L3"/>
    <mergeCell ref="M3:R3"/>
    <mergeCell ref="A9:AC9"/>
    <mergeCell ref="A10"/>
    <mergeCell ref="B10:AC10"/>
    <mergeCell ref="A11:I11"/>
    <mergeCell ref="J11:AC11"/>
    <mergeCell ref="A7:C7"/>
    <mergeCell ref="D7:AC7"/>
    <mergeCell ref="A8:AC8"/>
    <mergeCell ref="A4:L4"/>
    <mergeCell ref="M4:R4"/>
    <mergeCell ref="S4:AC4"/>
    <mergeCell ref="A3:K3"/>
    <mergeCell ref="Q18"/>
    <mergeCell ref="A12:F12"/>
    <mergeCell ref="G12:AC12"/>
    <mergeCell ref="A13:Q13"/>
    <mergeCell ref="R13:Y13"/>
    <mergeCell ref="Z13:AA13"/>
    <mergeCell ref="AB13:AC13"/>
    <mergeCell ref="A14:AC14"/>
    <mergeCell ref="A15:B17"/>
    <mergeCell ref="C15:G17"/>
    <mergeCell ref="H15:M17"/>
    <mergeCell ref="N15:P17"/>
    <mergeCell ref="Q15:Q17"/>
    <mergeCell ref="R15:S17"/>
    <mergeCell ref="T15:U17"/>
    <mergeCell ref="V15:X17"/>
    <mergeCell ref="Y15:Z17"/>
    <mergeCell ref="AA15:AC15"/>
    <mergeCell ref="AA16:AC16"/>
    <mergeCell ref="AA17:AC17"/>
    <mergeCell ref="R18:S18"/>
    <mergeCell ref="T18:U18"/>
    <mergeCell ref="V18:X18"/>
    <mergeCell ref="Y18:Z18"/>
    <mergeCell ref="AA18:AC18"/>
    <mergeCell ref="A18:B18"/>
    <mergeCell ref="C18:G18"/>
    <mergeCell ref="H18:M18"/>
    <mergeCell ref="N18:P18"/>
    <mergeCell ref="R36:S36"/>
    <mergeCell ref="R37:S37"/>
    <mergeCell ref="Y36:Z36"/>
    <mergeCell ref="Y37:Z37"/>
    <mergeCell ref="A20:AC20"/>
    <mergeCell ref="A34:B34"/>
    <mergeCell ref="C34:G34"/>
    <mergeCell ref="H34:M34"/>
    <mergeCell ref="N34:P34"/>
    <mergeCell ref="R34:S34"/>
    <mergeCell ref="T34:U34"/>
    <mergeCell ref="V34:X34"/>
    <mergeCell ref="Y34:Z34"/>
    <mergeCell ref="A22:B22"/>
    <mergeCell ref="C22:G22"/>
    <mergeCell ref="H22:M22"/>
    <mergeCell ref="N22:P22"/>
    <mergeCell ref="R22:S22"/>
    <mergeCell ref="T22:U22"/>
    <mergeCell ref="V22:X22"/>
    <mergeCell ref="Y22:Z22"/>
    <mergeCell ref="H23:M23"/>
    <mergeCell ref="N23:Q23"/>
    <mergeCell ref="R25:S25"/>
    <mergeCell ref="T25:U25"/>
    <mergeCell ref="V25:X25"/>
    <mergeCell ref="Y25:Z25"/>
    <mergeCell ref="H26:M26"/>
    <mergeCell ref="N26:Q26"/>
    <mergeCell ref="R26:S26"/>
    <mergeCell ref="T26:U26"/>
    <mergeCell ref="V26:X26"/>
    <mergeCell ref="Y38:Z38"/>
    <mergeCell ref="H41:M41"/>
    <mergeCell ref="N41:P41"/>
    <mergeCell ref="Y41:Z41"/>
    <mergeCell ref="AA41:AC41"/>
    <mergeCell ref="R38:S38"/>
    <mergeCell ref="T36:U36"/>
    <mergeCell ref="T37:U37"/>
    <mergeCell ref="T38:U38"/>
    <mergeCell ref="V36:X36"/>
    <mergeCell ref="V37:X37"/>
    <mergeCell ref="V38:X38"/>
    <mergeCell ref="H38:M38"/>
    <mergeCell ref="H36:M36"/>
    <mergeCell ref="H37:M37"/>
    <mergeCell ref="R23:S23"/>
    <mergeCell ref="T23:U23"/>
    <mergeCell ref="V23:X23"/>
    <mergeCell ref="Y23:Z23"/>
    <mergeCell ref="Y40:Z40"/>
    <mergeCell ref="AA40:AC40"/>
    <mergeCell ref="R41:S41"/>
    <mergeCell ref="T41:U41"/>
    <mergeCell ref="V41:X41"/>
    <mergeCell ref="H24:M24"/>
    <mergeCell ref="N24:Q24"/>
    <mergeCell ref="R24:S24"/>
    <mergeCell ref="T24:U24"/>
    <mergeCell ref="V24:X24"/>
    <mergeCell ref="Y24:Z24"/>
    <mergeCell ref="H25:M25"/>
    <mergeCell ref="N25:Q25"/>
    <mergeCell ref="V86:X86"/>
    <mergeCell ref="Y86:Z86"/>
    <mergeCell ref="R84:S84"/>
    <mergeCell ref="T84:U84"/>
    <mergeCell ref="V84:X84"/>
    <mergeCell ref="Y214:Z214"/>
    <mergeCell ref="R88:S88"/>
    <mergeCell ref="R89:S89"/>
    <mergeCell ref="T87:U87"/>
    <mergeCell ref="T88:U88"/>
    <mergeCell ref="T89:U89"/>
    <mergeCell ref="H56:M56"/>
    <mergeCell ref="N56:P56"/>
    <mergeCell ref="H83:M83"/>
    <mergeCell ref="N83:Q83"/>
    <mergeCell ref="R83:S83"/>
    <mergeCell ref="T83:U83"/>
    <mergeCell ref="V83:X83"/>
    <mergeCell ref="Y83:Z83"/>
    <mergeCell ref="H84:M84"/>
    <mergeCell ref="N84:Q84"/>
    <mergeCell ref="Y56:Z56"/>
    <mergeCell ref="N87:P87"/>
    <mergeCell ref="Y87:Z87"/>
    <mergeCell ref="H87:M87"/>
    <mergeCell ref="R87:S87"/>
    <mergeCell ref="V87:X87"/>
    <mergeCell ref="H88:M88"/>
    <mergeCell ref="H61:M61"/>
    <mergeCell ref="N61:Q61"/>
    <mergeCell ref="R61:S61"/>
    <mergeCell ref="T61:U61"/>
    <mergeCell ref="Y462:Z462"/>
    <mergeCell ref="Y239:Z239"/>
    <mergeCell ref="R240:X240"/>
    <mergeCell ref="H462:M462"/>
    <mergeCell ref="Y465:Z465"/>
    <mergeCell ref="R224:S224"/>
    <mergeCell ref="T224:U224"/>
    <mergeCell ref="Y232:Z232"/>
    <mergeCell ref="N232:P232"/>
    <mergeCell ref="H232:M232"/>
    <mergeCell ref="V229:X229"/>
    <mergeCell ref="H227:M227"/>
    <mergeCell ref="H229:M229"/>
    <mergeCell ref="H224:M224"/>
    <mergeCell ref="N224:P224"/>
    <mergeCell ref="Y227:Z227"/>
    <mergeCell ref="Y229:Z229"/>
    <mergeCell ref="R229:S229"/>
    <mergeCell ref="T229:U229"/>
    <mergeCell ref="V224:X224"/>
    <mergeCell ref="Y224:Z224"/>
    <mergeCell ref="H282:M282"/>
    <mergeCell ref="N282:P282"/>
    <mergeCell ref="R282:X282"/>
    <mergeCell ref="Y282:Z282"/>
    <mergeCell ref="H297:M297"/>
    <mergeCell ref="N297:P297"/>
    <mergeCell ref="R297:X297"/>
    <mergeCell ref="Y297:Z297"/>
    <mergeCell ref="H307:M307"/>
    <mergeCell ref="N307:P307"/>
    <mergeCell ref="H397:M397"/>
    <mergeCell ref="Q469"/>
    <mergeCell ref="R469:X469"/>
    <mergeCell ref="Y469:Z469"/>
    <mergeCell ref="H467:M467"/>
    <mergeCell ref="N467:P467"/>
    <mergeCell ref="Q467"/>
    <mergeCell ref="R467:X467"/>
    <mergeCell ref="Y467:Z467"/>
    <mergeCell ref="H465:M465"/>
    <mergeCell ref="N465:P465"/>
    <mergeCell ref="Q465"/>
    <mergeCell ref="R465:X465"/>
    <mergeCell ref="Y466:Z466"/>
    <mergeCell ref="Y464:Z464"/>
    <mergeCell ref="A479:D479"/>
    <mergeCell ref="E479:O479"/>
    <mergeCell ref="P479:AC479"/>
    <mergeCell ref="A477:D477"/>
    <mergeCell ref="E477:O477"/>
    <mergeCell ref="P477:AC477"/>
    <mergeCell ref="A478:D478"/>
    <mergeCell ref="A476:D476"/>
    <mergeCell ref="E476:J476"/>
    <mergeCell ref="P476:AC476"/>
    <mergeCell ref="E478:J478"/>
    <mergeCell ref="K478:O478"/>
    <mergeCell ref="K476:O476"/>
    <mergeCell ref="H471:M471"/>
    <mergeCell ref="N471:P471"/>
    <mergeCell ref="Q471"/>
    <mergeCell ref="R471:X471"/>
    <mergeCell ref="Y471:Z471"/>
    <mergeCell ref="Y26:Z26"/>
    <mergeCell ref="H27:M27"/>
    <mergeCell ref="N27:P27"/>
    <mergeCell ref="R27:S27"/>
    <mergeCell ref="T27:U27"/>
    <mergeCell ref="V27:X27"/>
    <mergeCell ref="Y27:Z27"/>
    <mergeCell ref="AA27:AC27"/>
    <mergeCell ref="H28:M28"/>
    <mergeCell ref="N28:P28"/>
    <mergeCell ref="R28:S28"/>
    <mergeCell ref="T28:U28"/>
    <mergeCell ref="V28:X28"/>
    <mergeCell ref="Y28:Z28"/>
    <mergeCell ref="AA28:AC28"/>
    <mergeCell ref="H29:M29"/>
    <mergeCell ref="N29:P29"/>
    <mergeCell ref="R29:S29"/>
    <mergeCell ref="T29:U29"/>
    <mergeCell ref="V29:X29"/>
    <mergeCell ref="Y29:Z29"/>
    <mergeCell ref="AA29:AC29"/>
    <mergeCell ref="H32:M32"/>
    <mergeCell ref="N32:P32"/>
    <mergeCell ref="R32:X32"/>
    <mergeCell ref="Y32:Z32"/>
    <mergeCell ref="AA32:AC32"/>
    <mergeCell ref="C219:G219"/>
    <mergeCell ref="H219:M219"/>
    <mergeCell ref="N219:P219"/>
    <mergeCell ref="R219:S219"/>
    <mergeCell ref="T219:U219"/>
    <mergeCell ref="V219:X219"/>
    <mergeCell ref="Y219:Z219"/>
    <mergeCell ref="Y35:Z35"/>
    <mergeCell ref="R35:S35"/>
    <mergeCell ref="T35:U35"/>
    <mergeCell ref="V35:X35"/>
    <mergeCell ref="H35:M35"/>
    <mergeCell ref="N35:Q35"/>
    <mergeCell ref="H89:M89"/>
    <mergeCell ref="V88:X88"/>
    <mergeCell ref="V89:X89"/>
    <mergeCell ref="Y84:Z84"/>
    <mergeCell ref="H85:M85"/>
    <mergeCell ref="N85:Q85"/>
    <mergeCell ref="R85:S85"/>
    <mergeCell ref="T85:U85"/>
    <mergeCell ref="V85:X85"/>
    <mergeCell ref="Y85:Z85"/>
    <mergeCell ref="H86:M86"/>
    <mergeCell ref="N86:Q86"/>
    <mergeCell ref="R86:S86"/>
    <mergeCell ref="T86:U86"/>
    <mergeCell ref="H469:M469"/>
    <mergeCell ref="N469:P469"/>
    <mergeCell ref="H222:M222"/>
    <mergeCell ref="N222:P222"/>
    <mergeCell ref="R222:X222"/>
    <mergeCell ref="Y222:Z222"/>
    <mergeCell ref="AA222:AC222"/>
    <mergeCell ref="N227:P227"/>
    <mergeCell ref="R227:X227"/>
    <mergeCell ref="AA227:AC227"/>
    <mergeCell ref="C229:G229"/>
    <mergeCell ref="N229:P229"/>
    <mergeCell ref="R232:X232"/>
    <mergeCell ref="C234:G234"/>
    <mergeCell ref="H234:M234"/>
    <mergeCell ref="N234:P234"/>
    <mergeCell ref="R234:S234"/>
    <mergeCell ref="T234:U234"/>
    <mergeCell ref="V234:X234"/>
    <mergeCell ref="Y234:Z234"/>
    <mergeCell ref="H237:M237"/>
    <mergeCell ref="N237:P237"/>
    <mergeCell ref="R237:X237"/>
    <mergeCell ref="Y237:Z237"/>
    <mergeCell ref="AA237:AC237"/>
    <mergeCell ref="N240:P240"/>
    <mergeCell ref="Y274:Z274"/>
    <mergeCell ref="H257:M257"/>
    <mergeCell ref="N257:P257"/>
    <mergeCell ref="R257:X257"/>
    <mergeCell ref="Y257:Z257"/>
    <mergeCell ref="AA257:AC257"/>
    <mergeCell ref="A219:B219"/>
    <mergeCell ref="A229:B229"/>
    <mergeCell ref="A234:B234"/>
    <mergeCell ref="A242:AC242"/>
    <mergeCell ref="A244:B244"/>
    <mergeCell ref="C244:G244"/>
    <mergeCell ref="H244:M244"/>
    <mergeCell ref="N244:P244"/>
    <mergeCell ref="R244:S244"/>
    <mergeCell ref="T244:U244"/>
    <mergeCell ref="V244:X244"/>
    <mergeCell ref="Y244:Z244"/>
    <mergeCell ref="H247:M247"/>
    <mergeCell ref="N247:P247"/>
    <mergeCell ref="R247:X247"/>
    <mergeCell ref="Y247:Z247"/>
    <mergeCell ref="AA247:AC247"/>
    <mergeCell ref="H240:M240"/>
    <mergeCell ref="AA232:AC232"/>
    <mergeCell ref="A224:B224"/>
    <mergeCell ref="C224:G224"/>
    <mergeCell ref="Y240:Z240"/>
    <mergeCell ref="A249:B249"/>
    <mergeCell ref="C249:G249"/>
    <mergeCell ref="H249:M249"/>
    <mergeCell ref="N249:P249"/>
    <mergeCell ref="R249:S249"/>
    <mergeCell ref="T249:U249"/>
    <mergeCell ref="V249:X249"/>
    <mergeCell ref="Y249:Z249"/>
    <mergeCell ref="H252:M252"/>
    <mergeCell ref="N252:P252"/>
    <mergeCell ref="R252:X252"/>
    <mergeCell ref="Y252:Z252"/>
    <mergeCell ref="AA252:AC252"/>
    <mergeCell ref="A254:B254"/>
    <mergeCell ref="C254:G254"/>
    <mergeCell ref="H254:M254"/>
    <mergeCell ref="N254:P254"/>
    <mergeCell ref="R254:S254"/>
    <mergeCell ref="T254:U254"/>
    <mergeCell ref="V254:X254"/>
    <mergeCell ref="Y254:Z254"/>
    <mergeCell ref="A259:B259"/>
    <mergeCell ref="C259:G259"/>
    <mergeCell ref="H259:M259"/>
    <mergeCell ref="N259:P259"/>
    <mergeCell ref="R259:S259"/>
    <mergeCell ref="T259:U259"/>
    <mergeCell ref="V259:X259"/>
    <mergeCell ref="Y259:Z259"/>
    <mergeCell ref="H262:M262"/>
    <mergeCell ref="N262:P262"/>
    <mergeCell ref="R262:X262"/>
    <mergeCell ref="Y262:Z262"/>
    <mergeCell ref="AA262:AC262"/>
    <mergeCell ref="C279:G279"/>
    <mergeCell ref="H279:M279"/>
    <mergeCell ref="N279:P279"/>
    <mergeCell ref="R279:S279"/>
    <mergeCell ref="T279:U279"/>
    <mergeCell ref="V279:X279"/>
    <mergeCell ref="Y279:Z279"/>
    <mergeCell ref="AA282:AC282"/>
    <mergeCell ref="A269:B269"/>
    <mergeCell ref="C269:G269"/>
    <mergeCell ref="H269:M269"/>
    <mergeCell ref="N269:P269"/>
    <mergeCell ref="R269:S269"/>
    <mergeCell ref="T269:U269"/>
    <mergeCell ref="V269:X269"/>
    <mergeCell ref="Y269:Z269"/>
    <mergeCell ref="H272:M272"/>
    <mergeCell ref="N272:P272"/>
    <mergeCell ref="R272:X272"/>
    <mergeCell ref="Y272:Z272"/>
    <mergeCell ref="AA272:AC272"/>
    <mergeCell ref="A274:B274"/>
    <mergeCell ref="C274:G274"/>
    <mergeCell ref="H274:M274"/>
    <mergeCell ref="N274:P274"/>
    <mergeCell ref="R274:S274"/>
    <mergeCell ref="T274:U274"/>
    <mergeCell ref="V274:X274"/>
    <mergeCell ref="A284:B284"/>
    <mergeCell ref="C284:G284"/>
    <mergeCell ref="H284:M284"/>
    <mergeCell ref="N284:P284"/>
    <mergeCell ref="R284:S284"/>
    <mergeCell ref="T284:U284"/>
    <mergeCell ref="V284:X284"/>
    <mergeCell ref="Y284:Z284"/>
    <mergeCell ref="H287:M287"/>
    <mergeCell ref="N287:P287"/>
    <mergeCell ref="R287:X287"/>
    <mergeCell ref="Y287:Z287"/>
    <mergeCell ref="AA287:AC287"/>
    <mergeCell ref="A264:B264"/>
    <mergeCell ref="C264:G264"/>
    <mergeCell ref="H264:M264"/>
    <mergeCell ref="N264:P264"/>
    <mergeCell ref="R264:S264"/>
    <mergeCell ref="T264:U264"/>
    <mergeCell ref="V264:X264"/>
    <mergeCell ref="Y264:Z264"/>
    <mergeCell ref="H267:M267"/>
    <mergeCell ref="N267:P267"/>
    <mergeCell ref="R267:X267"/>
    <mergeCell ref="Y267:Z267"/>
    <mergeCell ref="AA267:AC267"/>
    <mergeCell ref="H277:M277"/>
    <mergeCell ref="N277:P277"/>
    <mergeCell ref="R277:X277"/>
    <mergeCell ref="Y277:Z277"/>
    <mergeCell ref="AA277:AC277"/>
    <mergeCell ref="A279:B279"/>
    <mergeCell ref="A289:B289"/>
    <mergeCell ref="C289:G289"/>
    <mergeCell ref="H289:M289"/>
    <mergeCell ref="N289:P289"/>
    <mergeCell ref="R289:S289"/>
    <mergeCell ref="T289:U289"/>
    <mergeCell ref="V289:X289"/>
    <mergeCell ref="Y289:Z289"/>
    <mergeCell ref="H292:M292"/>
    <mergeCell ref="N292:P292"/>
    <mergeCell ref="R292:X292"/>
    <mergeCell ref="Y292:Z292"/>
    <mergeCell ref="AA292:AC292"/>
    <mergeCell ref="A294:B294"/>
    <mergeCell ref="C294:G294"/>
    <mergeCell ref="H294:M294"/>
    <mergeCell ref="N294:P294"/>
    <mergeCell ref="R294:S294"/>
    <mergeCell ref="T294:U294"/>
    <mergeCell ref="V294:X294"/>
    <mergeCell ref="Y294:Z294"/>
    <mergeCell ref="AA297:AC297"/>
    <mergeCell ref="A299:B299"/>
    <mergeCell ref="C299:G299"/>
    <mergeCell ref="H299:M299"/>
    <mergeCell ref="N299:P299"/>
    <mergeCell ref="R299:S299"/>
    <mergeCell ref="T299:U299"/>
    <mergeCell ref="V299:X299"/>
    <mergeCell ref="Y299:Z299"/>
    <mergeCell ref="H302:M302"/>
    <mergeCell ref="N302:P302"/>
    <mergeCell ref="R302:X302"/>
    <mergeCell ref="Y302:Z302"/>
    <mergeCell ref="AA302:AC302"/>
    <mergeCell ref="A304:B304"/>
    <mergeCell ref="C304:G304"/>
    <mergeCell ref="H304:M304"/>
    <mergeCell ref="N304:P304"/>
    <mergeCell ref="R304:S304"/>
    <mergeCell ref="T304:U304"/>
    <mergeCell ref="V304:X304"/>
    <mergeCell ref="Y304:Z304"/>
    <mergeCell ref="R307:X307"/>
    <mergeCell ref="Y307:Z307"/>
    <mergeCell ref="AA307:AC307"/>
    <mergeCell ref="A309:B309"/>
    <mergeCell ref="C309:G309"/>
    <mergeCell ref="H309:M309"/>
    <mergeCell ref="N309:P309"/>
    <mergeCell ref="R309:S309"/>
    <mergeCell ref="T309:U309"/>
    <mergeCell ref="V309:X309"/>
    <mergeCell ref="Y309:Z309"/>
    <mergeCell ref="H312:M312"/>
    <mergeCell ref="N312:P312"/>
    <mergeCell ref="R312:X312"/>
    <mergeCell ref="Y312:Z312"/>
    <mergeCell ref="AA312:AC312"/>
    <mergeCell ref="A314:B314"/>
    <mergeCell ref="C314:G314"/>
    <mergeCell ref="H314:M314"/>
    <mergeCell ref="N314:P314"/>
    <mergeCell ref="R314:S314"/>
    <mergeCell ref="T314:U314"/>
    <mergeCell ref="V314:X314"/>
    <mergeCell ref="Y314:Z314"/>
    <mergeCell ref="H317:M317"/>
    <mergeCell ref="N317:P317"/>
    <mergeCell ref="R317:X317"/>
    <mergeCell ref="Y317:Z317"/>
    <mergeCell ref="AA317:AC317"/>
    <mergeCell ref="A319:B319"/>
    <mergeCell ref="C319:G319"/>
    <mergeCell ref="H319:M319"/>
    <mergeCell ref="N319:P319"/>
    <mergeCell ref="R319:S319"/>
    <mergeCell ref="T319:U319"/>
    <mergeCell ref="V319:X319"/>
    <mergeCell ref="Y319:Z319"/>
    <mergeCell ref="H322:M322"/>
    <mergeCell ref="N322:P322"/>
    <mergeCell ref="R322:X322"/>
    <mergeCell ref="Y322:Z322"/>
    <mergeCell ref="AA322:AC322"/>
    <mergeCell ref="A324:B324"/>
    <mergeCell ref="C324:G324"/>
    <mergeCell ref="H324:M324"/>
    <mergeCell ref="N324:P324"/>
    <mergeCell ref="R324:S324"/>
    <mergeCell ref="T324:U324"/>
    <mergeCell ref="V324:X324"/>
    <mergeCell ref="Y324:Z324"/>
    <mergeCell ref="H327:M327"/>
    <mergeCell ref="N327:P327"/>
    <mergeCell ref="R327:X327"/>
    <mergeCell ref="Y327:Z327"/>
    <mergeCell ref="AA327:AC327"/>
    <mergeCell ref="A329:B329"/>
    <mergeCell ref="C329:G329"/>
    <mergeCell ref="H329:M329"/>
    <mergeCell ref="N329:P329"/>
    <mergeCell ref="R329:S329"/>
    <mergeCell ref="T329:U329"/>
    <mergeCell ref="V329:X329"/>
    <mergeCell ref="Y329:Z329"/>
    <mergeCell ref="H332:M332"/>
    <mergeCell ref="N332:P332"/>
    <mergeCell ref="R332:X332"/>
    <mergeCell ref="Y332:Z332"/>
    <mergeCell ref="AA332:AC332"/>
    <mergeCell ref="A334:B334"/>
    <mergeCell ref="C334:G334"/>
    <mergeCell ref="H334:M334"/>
    <mergeCell ref="N334:P334"/>
    <mergeCell ref="R334:S334"/>
    <mergeCell ref="T334:U334"/>
    <mergeCell ref="V334:X334"/>
    <mergeCell ref="Y334:Z334"/>
    <mergeCell ref="H337:M337"/>
    <mergeCell ref="N337:P337"/>
    <mergeCell ref="R337:X337"/>
    <mergeCell ref="Y337:Z337"/>
    <mergeCell ref="AA337:AC337"/>
    <mergeCell ref="A339:B339"/>
    <mergeCell ref="C339:G339"/>
    <mergeCell ref="H339:M339"/>
    <mergeCell ref="N339:P339"/>
    <mergeCell ref="R339:S339"/>
    <mergeCell ref="T339:U339"/>
    <mergeCell ref="V339:X339"/>
    <mergeCell ref="Y339:Z339"/>
    <mergeCell ref="H342:M342"/>
    <mergeCell ref="N342:P342"/>
    <mergeCell ref="R342:X342"/>
    <mergeCell ref="Y342:Z342"/>
    <mergeCell ref="AA342:AC342"/>
    <mergeCell ref="A344:B344"/>
    <mergeCell ref="C344:G344"/>
    <mergeCell ref="H344:M344"/>
    <mergeCell ref="N344:P344"/>
    <mergeCell ref="R344:S344"/>
    <mergeCell ref="T344:U344"/>
    <mergeCell ref="V344:X344"/>
    <mergeCell ref="Y344:Z344"/>
    <mergeCell ref="H347:M347"/>
    <mergeCell ref="N347:P347"/>
    <mergeCell ref="R347:X347"/>
    <mergeCell ref="Y347:Z347"/>
    <mergeCell ref="AA347:AC347"/>
    <mergeCell ref="A349:B349"/>
    <mergeCell ref="C349:G349"/>
    <mergeCell ref="H349:M349"/>
    <mergeCell ref="N349:P349"/>
    <mergeCell ref="R349:S349"/>
    <mergeCell ref="T349:U349"/>
    <mergeCell ref="V349:X349"/>
    <mergeCell ref="Y349:Z349"/>
    <mergeCell ref="H352:M352"/>
    <mergeCell ref="N352:P352"/>
    <mergeCell ref="R352:X352"/>
    <mergeCell ref="Y352:Z352"/>
    <mergeCell ref="AA352:AC352"/>
    <mergeCell ref="A354:B354"/>
    <mergeCell ref="C354:G354"/>
    <mergeCell ref="H354:M354"/>
    <mergeCell ref="N354:P354"/>
    <mergeCell ref="R354:S354"/>
    <mergeCell ref="T354:U354"/>
    <mergeCell ref="V354:X354"/>
    <mergeCell ref="Y354:Z354"/>
    <mergeCell ref="H357:M357"/>
    <mergeCell ref="N357:P357"/>
    <mergeCell ref="R357:X357"/>
    <mergeCell ref="Y357:Z357"/>
    <mergeCell ref="AA357:AC357"/>
    <mergeCell ref="A359:B359"/>
    <mergeCell ref="C359:G359"/>
    <mergeCell ref="H359:M359"/>
    <mergeCell ref="N359:P359"/>
    <mergeCell ref="R359:S359"/>
    <mergeCell ref="T359:U359"/>
    <mergeCell ref="V359:X359"/>
    <mergeCell ref="Y359:Z359"/>
    <mergeCell ref="H362:M362"/>
    <mergeCell ref="N362:P362"/>
    <mergeCell ref="R362:X362"/>
    <mergeCell ref="Y362:Z362"/>
    <mergeCell ref="AA362:AC362"/>
    <mergeCell ref="A364:B364"/>
    <mergeCell ref="C364:G364"/>
    <mergeCell ref="H364:M364"/>
    <mergeCell ref="N364:P364"/>
    <mergeCell ref="R364:S364"/>
    <mergeCell ref="T364:U364"/>
    <mergeCell ref="V364:X364"/>
    <mergeCell ref="Y364:Z364"/>
    <mergeCell ref="H367:M367"/>
    <mergeCell ref="N367:P367"/>
    <mergeCell ref="R367:X367"/>
    <mergeCell ref="Y367:Z367"/>
    <mergeCell ref="AA367:AC367"/>
    <mergeCell ref="A369:B369"/>
    <mergeCell ref="C369:G369"/>
    <mergeCell ref="H369:M369"/>
    <mergeCell ref="N369:P369"/>
    <mergeCell ref="R369:S369"/>
    <mergeCell ref="T369:U369"/>
    <mergeCell ref="V369:X369"/>
    <mergeCell ref="Y369:Z369"/>
    <mergeCell ref="H372:M372"/>
    <mergeCell ref="N372:P372"/>
    <mergeCell ref="R372:X372"/>
    <mergeCell ref="Y372:Z372"/>
    <mergeCell ref="AA372:AC372"/>
    <mergeCell ref="A374:B374"/>
    <mergeCell ref="C374:G374"/>
    <mergeCell ref="H374:M374"/>
    <mergeCell ref="N374:P374"/>
    <mergeCell ref="R374:S374"/>
    <mergeCell ref="T374:U374"/>
    <mergeCell ref="V374:X374"/>
    <mergeCell ref="Y374:Z374"/>
    <mergeCell ref="H377:M377"/>
    <mergeCell ref="N377:P377"/>
    <mergeCell ref="R377:X377"/>
    <mergeCell ref="Y377:Z377"/>
    <mergeCell ref="AA377:AC377"/>
    <mergeCell ref="H387:M387"/>
    <mergeCell ref="N387:P387"/>
    <mergeCell ref="R387:X387"/>
    <mergeCell ref="Y387:Z387"/>
    <mergeCell ref="AA387:AC387"/>
    <mergeCell ref="A379:B379"/>
    <mergeCell ref="C379:G379"/>
    <mergeCell ref="H379:M379"/>
    <mergeCell ref="N379:P379"/>
    <mergeCell ref="R379:S379"/>
    <mergeCell ref="T379:U379"/>
    <mergeCell ref="V379:X379"/>
    <mergeCell ref="Y379:Z379"/>
    <mergeCell ref="H382:M382"/>
    <mergeCell ref="N382:P382"/>
    <mergeCell ref="R382:X382"/>
    <mergeCell ref="Y382:Z382"/>
    <mergeCell ref="AA382:AC382"/>
    <mergeCell ref="A384:B384"/>
    <mergeCell ref="C384:G384"/>
    <mergeCell ref="H384:M384"/>
    <mergeCell ref="N384:P384"/>
    <mergeCell ref="R384:S384"/>
    <mergeCell ref="T384:U384"/>
    <mergeCell ref="V384:X384"/>
    <mergeCell ref="Y384:Z384"/>
  </mergeCells>
  <pageMargins left="0.78666666666666696" right="0.39333333333333298" top="0.39333333333333298" bottom="0.67833333333333301" header="0.3" footer="0.3"/>
  <pageSetup paperSize="9" scale="87" fitToHeight="1000" orientation="portrait" blackAndWhite="1" r:id="rId1"/>
  <headerFooter>
    <oddHeader>&amp;L&amp;I&amp;"Courier New"&amp;6Программный комплекс "Строительный эксперт" (6.3.3.6906)&amp;I&amp;C&amp;I&amp;"Courier New"&amp;6&amp;I&amp;R&amp;I&amp;"Courier New"&amp;6&amp;I</oddHeader>
    <oddFooter>&amp;L&amp;I&amp;"Courier New"&amp;6©1997-2016 Дата Базис Девелопмент, тел.: +7(495) 796-3009, +7(495) 514-2635, http://www.data-basis.ru&amp;I&amp;C&amp;B&amp;"Courier New"&amp;12&amp;P&amp;B&amp;I&amp;"Courier New"&amp;6&amp;I&amp;R&amp;I&amp;"Courier New"&amp;6&amp;I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</vt:lpstr>
      <vt:lpstr>Смета!Заголовки_для_печати</vt:lpstr>
      <vt:lpstr>Смета!Область_печати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Блажкова Наталья Викторовна</dc:creator>
  <cp:lastModifiedBy>1</cp:lastModifiedBy>
  <cp:lastPrinted>2017-07-03T10:01:09Z</cp:lastPrinted>
  <dcterms:created xsi:type="dcterms:W3CDTF">2017-03-14T09:38:38Z</dcterms:created>
  <dcterms:modified xsi:type="dcterms:W3CDTF">2017-07-12T08:32:40Z</dcterms:modified>
</cp:coreProperties>
</file>