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.demyanov\Desktop\Анализ стоимости\МК-22\"/>
    </mc:Choice>
  </mc:AlternateContent>
  <bookViews>
    <workbookView xWindow="120" yWindow="195" windowWidth="21075" windowHeight="7425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K17" i="1" l="1"/>
  <c r="G5" i="1"/>
  <c r="H7" i="1" l="1"/>
  <c r="H6" i="1"/>
  <c r="J6" i="1" l="1"/>
  <c r="I6" i="1"/>
  <c r="K6" i="1" s="1"/>
  <c r="I5" i="1"/>
  <c r="K5" i="1" s="1"/>
  <c r="I7" i="1"/>
  <c r="J7" i="1" s="1"/>
  <c r="J5" i="1" l="1"/>
  <c r="K7" i="1"/>
  <c r="F15" i="1"/>
  <c r="K18" i="1" s="1"/>
</calcChain>
</file>

<file path=xl/sharedStrings.xml><?xml version="1.0" encoding="utf-8"?>
<sst xmlns="http://schemas.openxmlformats.org/spreadsheetml/2006/main" count="34" uniqueCount="25">
  <si>
    <t>Единица измерения</t>
  </si>
  <si>
    <t>Кол-во единиц</t>
  </si>
  <si>
    <t>Цена на ед. изм. руб.</t>
  </si>
  <si>
    <t>Коэфф. зимних удоро-жаний</t>
  </si>
  <si>
    <t>ВСЕГО в базисном уровне цен, руб.</t>
  </si>
  <si>
    <t>ШТ</t>
  </si>
  <si>
    <t>шт.</t>
  </si>
  <si>
    <t>Оборудование и материалы  (ИП. Техническое перевооружение систем горячего водоснабжения (замена баков-аккумуляторов) МК № 22)</t>
  </si>
  <si>
    <t>Наименование</t>
  </si>
  <si>
    <t>Клапан с электроприводом VFS 2, Kvs 145  Ду 100</t>
  </si>
  <si>
    <t>Клапан  стальной шаровый фланцевый  Ду 100</t>
  </si>
  <si>
    <t>Кран стальной шаровой фланцевый  Ду 65</t>
  </si>
  <si>
    <t>Кран  шаровый   Ду 20</t>
  </si>
  <si>
    <t>Щит автоматики бака воды</t>
  </si>
  <si>
    <t>Щит управления и сигнализации бака</t>
  </si>
  <si>
    <t>Датчик уровня ОВЕН</t>
  </si>
  <si>
    <t>Средняя стоимость закупаемого обема на рынке</t>
  </si>
  <si>
    <t>Превышение среднерыночной  стоимости, руб.</t>
  </si>
  <si>
    <t>Превышение среднерыночной стоимости, %</t>
  </si>
  <si>
    <t>Проверено (руб) от общей сметной стоимости:</t>
  </si>
  <si>
    <t>Проверено (%) от общей сметной стоимости:</t>
  </si>
  <si>
    <t>Бак цилиндрический вертикальный  V=50м3 по типу Л8-528.00-05 ( вес 3,170т) (3800*4700)</t>
  </si>
  <si>
    <r>
      <t>Электропривод AMV 85</t>
    </r>
    <r>
      <rPr>
        <i/>
        <sz val="11"/>
        <rFont val="Arial"/>
        <family val="2"/>
        <charset val="204"/>
      </rPr>
      <t xml:space="preserve">
</t>
    </r>
  </si>
  <si>
    <t>Цена ООО "ЛБМ-ТЕПЛО", без НДС</t>
  </si>
  <si>
    <t>Цена ООО "Стройгаздеталь", без НДС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</si>
</sst>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;[Red]\-\ #,##0.00"/>
    <numFmt numFmtId="165" formatCode="#,##0.00####;[Red]\-\ #,##0.00####"/>
  </numFmts>
  <fonts count="8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name val="Arial"/>
      <family val="2"/>
      <charset val="204"/>
    </font>
    <font>
      <i/>
      <sz val="11"/>
      <name val="Arial"/>
      <family val="2"/>
      <charset val="204"/>
    </font>
    <font>
      <sz val="11"/>
      <color theme="1"/>
      <name val="Calibri"/>
      <family val="2"/>
      <scheme val="minor"/>
    </font>
    <font>
      <b/>
      <i/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b/>
      <sz val="11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26">
    <xf numFmtId="0" fontId="0" fillId="0" borderId="0" xfId="0"/>
    <xf numFmtId="0" fontId="2" fillId="0" borderId="1" xfId="1" applyFont="1" applyBorder="1" applyAlignment="1">
      <alignment horizontal="left" vertical="top" wrapText="1"/>
    </xf>
    <xf numFmtId="0" fontId="2" fillId="0" borderId="1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right" wrapText="1"/>
    </xf>
    <xf numFmtId="0" fontId="2" fillId="0" borderId="1" xfId="1" applyFont="1" applyBorder="1" applyAlignment="1">
      <alignment horizontal="right"/>
    </xf>
    <xf numFmtId="165" fontId="2" fillId="0" borderId="1" xfId="1" applyNumberFormat="1" applyFont="1" applyBorder="1" applyAlignment="1">
      <alignment horizontal="right"/>
    </xf>
    <xf numFmtId="164" fontId="2" fillId="0" borderId="1" xfId="1" applyNumberFormat="1" applyFont="1" applyBorder="1" applyAlignment="1">
      <alignment horizontal="right"/>
    </xf>
    <xf numFmtId="0" fontId="3" fillId="0" borderId="2" xfId="1" applyFont="1" applyBorder="1" applyAlignment="1">
      <alignment horizontal="right" wrapText="1"/>
    </xf>
    <xf numFmtId="0" fontId="2" fillId="0" borderId="2" xfId="1" applyFont="1" applyBorder="1" applyAlignment="1">
      <alignment horizontal="right"/>
    </xf>
    <xf numFmtId="165" fontId="2" fillId="0" borderId="2" xfId="1" applyNumberFormat="1" applyFont="1" applyBorder="1" applyAlignment="1">
      <alignment horizontal="right"/>
    </xf>
    <xf numFmtId="164" fontId="2" fillId="0" borderId="2" xfId="1" applyNumberFormat="1" applyFont="1" applyBorder="1" applyAlignment="1">
      <alignment horizontal="right"/>
    </xf>
    <xf numFmtId="0" fontId="2" fillId="0" borderId="0" xfId="1" applyFont="1" applyAlignment="1">
      <alignment horizontal="left" vertical="top" wrapText="1"/>
    </xf>
    <xf numFmtId="0" fontId="5" fillId="0" borderId="0" xfId="2" applyFont="1" applyFill="1" applyAlignment="1">
      <alignment horizontal="center" vertical="top" wrapText="1"/>
    </xf>
    <xf numFmtId="0" fontId="6" fillId="0" borderId="1" xfId="0" applyFont="1" applyBorder="1" applyAlignment="1">
      <alignment wrapText="1"/>
    </xf>
    <xf numFmtId="0" fontId="6" fillId="0" borderId="0" xfId="0" applyFont="1"/>
    <xf numFmtId="0" fontId="6" fillId="0" borderId="0" xfId="0" applyFont="1" applyAlignment="1">
      <alignment horizontal="right" vertical="center"/>
    </xf>
    <xf numFmtId="4" fontId="7" fillId="0" borderId="3" xfId="0" applyNumberFormat="1" applyFont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/>
    </xf>
    <xf numFmtId="4" fontId="7" fillId="0" borderId="4" xfId="0" applyNumberFormat="1" applyFont="1" applyBorder="1" applyAlignment="1">
      <alignment horizontal="center" vertical="center"/>
    </xf>
    <xf numFmtId="164" fontId="7" fillId="0" borderId="1" xfId="0" applyNumberFormat="1" applyFont="1" applyBorder="1"/>
    <xf numFmtId="164" fontId="2" fillId="2" borderId="1" xfId="1" applyNumberFormat="1" applyFont="1" applyFill="1" applyBorder="1" applyAlignment="1">
      <alignment horizontal="right"/>
    </xf>
    <xf numFmtId="164" fontId="2" fillId="2" borderId="2" xfId="1" applyNumberFormat="1" applyFont="1" applyFill="1" applyBorder="1" applyAlignment="1">
      <alignment horizontal="right"/>
    </xf>
    <xf numFmtId="4" fontId="6" fillId="0" borderId="1" xfId="0" applyNumberFormat="1" applyFont="1" applyBorder="1" applyAlignment="1">
      <alignment horizontal="right"/>
    </xf>
    <xf numFmtId="0" fontId="5" fillId="0" borderId="0" xfId="2" applyFont="1" applyFill="1" applyAlignment="1">
      <alignment horizontal="center" vertical="top" wrapText="1"/>
    </xf>
    <xf numFmtId="4" fontId="6" fillId="3" borderId="1" xfId="0" applyNumberFormat="1" applyFont="1" applyFill="1" applyBorder="1" applyAlignment="1">
      <alignment horizontal="right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8"/>
  <sheetViews>
    <sheetView tabSelected="1" workbookViewId="0">
      <selection activeCell="G17" sqref="G17"/>
    </sheetView>
  </sheetViews>
  <sheetFormatPr defaultRowHeight="15" x14ac:dyDescent="0.25"/>
  <cols>
    <col min="1" max="1" width="34.140625" customWidth="1"/>
    <col min="2" max="2" width="11.5703125" customWidth="1"/>
    <col min="4" max="4" width="14.42578125" customWidth="1"/>
    <col min="6" max="8" width="19.85546875" customWidth="1"/>
    <col min="9" max="9" width="18.140625" customWidth="1"/>
    <col min="10" max="10" width="18.42578125" customWidth="1"/>
    <col min="11" max="11" width="18.28515625" customWidth="1"/>
  </cols>
  <sheetData>
    <row r="2" spans="1:11" ht="36.75" customHeight="1" x14ac:dyDescent="0.25">
      <c r="A2" s="24" t="s">
        <v>7</v>
      </c>
      <c r="B2" s="24"/>
      <c r="C2" s="24"/>
      <c r="D2" s="24"/>
      <c r="E2" s="24"/>
      <c r="F2" s="24"/>
      <c r="G2" s="13"/>
      <c r="H2" s="13"/>
    </row>
    <row r="4" spans="1:11" ht="57.75" x14ac:dyDescent="0.25">
      <c r="A4" s="2" t="s">
        <v>8</v>
      </c>
      <c r="B4" s="2" t="s">
        <v>0</v>
      </c>
      <c r="C4" s="2" t="s">
        <v>1</v>
      </c>
      <c r="D4" s="2" t="s">
        <v>2</v>
      </c>
      <c r="E4" s="3" t="s">
        <v>3</v>
      </c>
      <c r="F4" s="2" t="s">
        <v>4</v>
      </c>
      <c r="G4" s="2" t="s">
        <v>24</v>
      </c>
      <c r="H4" s="2" t="s">
        <v>23</v>
      </c>
      <c r="I4" s="14" t="s">
        <v>16</v>
      </c>
      <c r="J4" s="14" t="s">
        <v>17</v>
      </c>
      <c r="K4" s="14" t="s">
        <v>18</v>
      </c>
    </row>
    <row r="5" spans="1:11" ht="60.75" customHeight="1" x14ac:dyDescent="0.25">
      <c r="A5" s="1" t="s">
        <v>21</v>
      </c>
      <c r="B5" s="4" t="s">
        <v>5</v>
      </c>
      <c r="C5" s="5">
        <v>1.9999999999999998</v>
      </c>
      <c r="D5" s="6">
        <v>578175</v>
      </c>
      <c r="E5" s="5">
        <v>1.028</v>
      </c>
      <c r="F5" s="21">
        <v>1188727.8</v>
      </c>
      <c r="G5" s="7">
        <f>415670/1.18</f>
        <v>352262.71186440683</v>
      </c>
      <c r="H5" s="7"/>
      <c r="I5" s="23">
        <f>G5*C5</f>
        <v>704525.42372881353</v>
      </c>
      <c r="J5" s="23">
        <f>F5-I5</f>
        <v>484202.37627118651</v>
      </c>
      <c r="K5" s="25">
        <f>F5*100/I5-100</f>
        <v>68.727452546491207</v>
      </c>
    </row>
    <row r="6" spans="1:11" ht="28.5" x14ac:dyDescent="0.25">
      <c r="A6" s="1" t="s">
        <v>9</v>
      </c>
      <c r="B6" s="4" t="s">
        <v>5</v>
      </c>
      <c r="C6" s="5">
        <v>4</v>
      </c>
      <c r="D6" s="6">
        <v>124556.6</v>
      </c>
      <c r="E6" s="5">
        <v>1</v>
      </c>
      <c r="F6" s="21">
        <v>498226.4</v>
      </c>
      <c r="G6" s="7"/>
      <c r="H6" s="7">
        <f>(61.29*2316.5)/1.18</f>
        <v>120320.58050847458</v>
      </c>
      <c r="I6" s="23">
        <f>H6*C6</f>
        <v>481282.32203389832</v>
      </c>
      <c r="J6" s="23">
        <f t="shared" ref="J6:J7" si="0">F6-I6</f>
        <v>16944.0779661017</v>
      </c>
      <c r="K6" s="23">
        <f t="shared" ref="K6:K7" si="1">F6*100/I6-100</f>
        <v>3.5206109159580308</v>
      </c>
    </row>
    <row r="7" spans="1:11" ht="15" customHeight="1" x14ac:dyDescent="0.25">
      <c r="A7" s="12" t="s">
        <v>22</v>
      </c>
      <c r="B7" s="8" t="s">
        <v>5</v>
      </c>
      <c r="C7" s="9">
        <v>4</v>
      </c>
      <c r="D7" s="10">
        <v>59154.94</v>
      </c>
      <c r="E7" s="9">
        <v>1</v>
      </c>
      <c r="F7" s="22">
        <v>236619.76</v>
      </c>
      <c r="G7" s="11"/>
      <c r="H7" s="11">
        <f>(61.29*1100.16)/1.18</f>
        <v>57143.056271186448</v>
      </c>
      <c r="I7" s="23">
        <f>H7*C7</f>
        <v>228572.22508474579</v>
      </c>
      <c r="J7" s="23">
        <f t="shared" si="0"/>
        <v>8047.5349152542185</v>
      </c>
      <c r="K7" s="23">
        <f t="shared" si="1"/>
        <v>3.5207842563856957</v>
      </c>
    </row>
    <row r="8" spans="1:11" ht="28.5" x14ac:dyDescent="0.25">
      <c r="A8" s="1" t="s">
        <v>10</v>
      </c>
      <c r="B8" s="4" t="s">
        <v>5</v>
      </c>
      <c r="C8" s="5">
        <v>4</v>
      </c>
      <c r="D8" s="6">
        <v>11107.68</v>
      </c>
      <c r="E8" s="5">
        <v>1.028</v>
      </c>
      <c r="F8" s="7">
        <v>45674.78</v>
      </c>
      <c r="G8" s="7"/>
      <c r="H8" s="7"/>
      <c r="I8" s="18"/>
      <c r="J8" s="18"/>
      <c r="K8" s="18"/>
    </row>
    <row r="9" spans="1:11" ht="28.5" x14ac:dyDescent="0.25">
      <c r="A9" s="12" t="s">
        <v>11</v>
      </c>
      <c r="B9" s="8" t="s">
        <v>5</v>
      </c>
      <c r="C9" s="9">
        <v>2</v>
      </c>
      <c r="D9" s="10">
        <v>6144.92</v>
      </c>
      <c r="E9" s="9">
        <v>1</v>
      </c>
      <c r="F9" s="11">
        <v>12289.84</v>
      </c>
      <c r="G9" s="11"/>
      <c r="H9" s="11"/>
      <c r="I9" s="18"/>
      <c r="J9" s="18"/>
      <c r="K9" s="18"/>
    </row>
    <row r="10" spans="1:11" x14ac:dyDescent="0.25">
      <c r="A10" s="1" t="s">
        <v>12</v>
      </c>
      <c r="B10" s="4" t="s">
        <v>5</v>
      </c>
      <c r="C10" s="5">
        <v>2</v>
      </c>
      <c r="D10" s="6">
        <v>92.16</v>
      </c>
      <c r="E10" s="5">
        <v>1.028</v>
      </c>
      <c r="F10" s="7">
        <v>189.48</v>
      </c>
      <c r="G10" s="7"/>
      <c r="H10" s="7"/>
      <c r="I10" s="18"/>
      <c r="J10" s="18"/>
      <c r="K10" s="18"/>
    </row>
    <row r="11" spans="1:11" x14ac:dyDescent="0.25">
      <c r="A11" s="1" t="s">
        <v>13</v>
      </c>
      <c r="B11" s="4" t="s">
        <v>6</v>
      </c>
      <c r="C11" s="5">
        <v>1</v>
      </c>
      <c r="D11" s="6">
        <v>32948.550000000003</v>
      </c>
      <c r="E11" s="5">
        <v>1</v>
      </c>
      <c r="F11" s="7">
        <v>33343.93</v>
      </c>
      <c r="G11" s="7"/>
      <c r="H11" s="7"/>
      <c r="I11" s="18"/>
      <c r="J11" s="18"/>
      <c r="K11" s="18"/>
    </row>
    <row r="12" spans="1:11" ht="28.5" x14ac:dyDescent="0.25">
      <c r="A12" s="1" t="s">
        <v>14</v>
      </c>
      <c r="B12" s="4" t="s">
        <v>6</v>
      </c>
      <c r="C12" s="5">
        <v>1</v>
      </c>
      <c r="D12" s="6">
        <v>36487.800000000003</v>
      </c>
      <c r="E12" s="5">
        <v>1</v>
      </c>
      <c r="F12" s="7">
        <v>36925.65</v>
      </c>
      <c r="G12" s="7"/>
      <c r="H12" s="7"/>
      <c r="I12" s="18"/>
      <c r="J12" s="18"/>
      <c r="K12" s="18"/>
    </row>
    <row r="13" spans="1:11" x14ac:dyDescent="0.25">
      <c r="A13" s="1" t="s">
        <v>15</v>
      </c>
      <c r="B13" s="4" t="s">
        <v>5</v>
      </c>
      <c r="C13" s="5">
        <v>2</v>
      </c>
      <c r="D13" s="6">
        <v>467.28</v>
      </c>
      <c r="E13" s="5">
        <v>1</v>
      </c>
      <c r="F13" s="7">
        <v>945.77</v>
      </c>
      <c r="G13" s="7"/>
      <c r="H13" s="7"/>
      <c r="I13" s="18"/>
      <c r="J13" s="18"/>
      <c r="K13" s="18"/>
    </row>
    <row r="14" spans="1:11" x14ac:dyDescent="0.25">
      <c r="A14" s="1" t="s">
        <v>15</v>
      </c>
      <c r="B14" s="4" t="s">
        <v>5</v>
      </c>
      <c r="C14" s="5">
        <v>2</v>
      </c>
      <c r="D14" s="6">
        <v>467.28</v>
      </c>
      <c r="E14" s="5">
        <v>1</v>
      </c>
      <c r="F14" s="7">
        <v>945.77</v>
      </c>
      <c r="G14" s="7"/>
      <c r="H14" s="7"/>
      <c r="I14" s="18"/>
      <c r="J14" s="18"/>
      <c r="K14" s="18"/>
    </row>
    <row r="15" spans="1:11" x14ac:dyDescent="0.25">
      <c r="A15" s="15"/>
      <c r="B15" s="15"/>
      <c r="C15" s="15"/>
      <c r="D15" s="15"/>
      <c r="E15" s="15"/>
      <c r="F15" s="20">
        <f>SUM(F5:F14)</f>
        <v>2053889.1800000002</v>
      </c>
      <c r="G15" s="15"/>
      <c r="H15" s="15"/>
      <c r="I15" s="15"/>
      <c r="J15" s="15"/>
      <c r="K15" s="15"/>
    </row>
    <row r="16" spans="1:11" ht="15.75" thickBot="1" x14ac:dyDescent="0.3">
      <c r="A16" s="15"/>
      <c r="B16" s="15"/>
      <c r="C16" s="15"/>
      <c r="D16" s="15"/>
      <c r="E16" s="15"/>
      <c r="F16" s="15"/>
      <c r="G16" s="15"/>
      <c r="H16" s="15"/>
      <c r="I16" s="15"/>
    </row>
    <row r="17" spans="1:11" ht="15.75" thickBot="1" x14ac:dyDescent="0.3">
      <c r="A17" s="15"/>
      <c r="B17" s="15"/>
      <c r="C17" s="15"/>
      <c r="D17" s="15"/>
      <c r="E17" s="15"/>
      <c r="F17" s="15"/>
      <c r="G17" s="15"/>
      <c r="H17" s="15"/>
      <c r="I17" s="15"/>
      <c r="J17" s="16" t="s">
        <v>19</v>
      </c>
      <c r="K17" s="17">
        <f>F6+F7+F5</f>
        <v>1923573.96</v>
      </c>
    </row>
    <row r="18" spans="1:11" ht="15.75" thickBot="1" x14ac:dyDescent="0.3">
      <c r="J18" s="16" t="s">
        <v>20</v>
      </c>
      <c r="K18" s="19">
        <f>K17*100/F15</f>
        <v>93.655197112436213</v>
      </c>
    </row>
  </sheetData>
  <mergeCells count="1">
    <mergeCell ref="A2:F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Морозов Олег Яковлевич</dc:creator>
  <cp:lastModifiedBy>Демьянов Александр Александрович</cp:lastModifiedBy>
  <dcterms:created xsi:type="dcterms:W3CDTF">2017-02-27T13:45:27Z</dcterms:created>
  <dcterms:modified xsi:type="dcterms:W3CDTF">2017-03-02T09:11:13Z</dcterms:modified>
</cp:coreProperties>
</file>