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3420" windowWidth="8385" windowHeight="3555" tabRatio="794" activeTab="0"/>
  </bookViews>
  <sheets>
    <sheet name="План_2013" sheetId="1" r:id="rId1"/>
  </sheets>
  <definedNames>
    <definedName name="_xlnm._FilterDatabase" localSheetId="0" hidden="1">'План_2013'!$A$14:$P$655</definedName>
    <definedName name="Z_0068B54E_67D8_453F_893D_9BB2998AE806_.wvu.FilterData" localSheetId="0" hidden="1">'План_2013'!$14:$655</definedName>
    <definedName name="Z_00AD67A2_3B5E_4386_AF68_79651A9AEF83_.wvu.FilterData" localSheetId="0" hidden="1">'План_2013'!$A$14:$O$654</definedName>
    <definedName name="Z_00CA2009_BDA8_4309_9C3A_2104DC3D3134_.wvu.FilterData" localSheetId="0" hidden="1">'План_2013'!$A$14:$O$628</definedName>
    <definedName name="Z_00E52415_664C_43CA_A0C3_178B074460EB_.wvu.FilterData" localSheetId="0" hidden="1">'План_2013'!$A$14:$O$645</definedName>
    <definedName name="Z_01761D2D_1C6A_4FE7_B17C_27BC27B42B5D_.wvu.FilterData" localSheetId="0" hidden="1">'План_2013'!$A$14:$O$625</definedName>
    <definedName name="Z_01931B9A_4C3A_4149_B4A8_9A35D3E3D4BB_.wvu.FilterData" localSheetId="0" hidden="1">'План_2013'!$A$14:$O$528</definedName>
    <definedName name="Z_01F3CC13_5155_45C3_ACB7_9148217C2077_.wvu.FilterData" localSheetId="0" hidden="1">'План_2013'!$A$14:$O$623</definedName>
    <definedName name="Z_025F2594_5317_4CBF_93C0_7D19F0B3AB63_.wvu.FilterData" localSheetId="0" hidden="1">'План_2013'!$A$14:$O$528</definedName>
    <definedName name="Z_02615691_E3AB_43E1_94A6_663075D3F412_.wvu.FilterData" localSheetId="0" hidden="1">'План_2013'!$A$14:$O$654</definedName>
    <definedName name="Z_03806752_DAE7_47F1_88E4_F31226038CFC_.wvu.FilterData" localSheetId="0" hidden="1">'План_2013'!$A$14:$O$528</definedName>
    <definedName name="Z_03892139_DFBD_48EF_A33A_B5151A3B322D_.wvu.FilterData" localSheetId="0" hidden="1">'План_2013'!$A$14:$O$528</definedName>
    <definedName name="Z_03C0C767_1CB3_4DB9_959D_EE8D69C8AA55_.wvu.FilterData" localSheetId="0" hidden="1">'План_2013'!$A$14:$O$654</definedName>
    <definedName name="Z_03D7FD49_0533_4A04_9984_0DDA5AF4D10E_.wvu.FilterData" localSheetId="0" hidden="1">'План_2013'!$A$14:$O$645</definedName>
    <definedName name="Z_04460BF1_F32A_4435_A75E_4D3BEAF0AC6A_.wvu.FilterData" localSheetId="0" hidden="1">'План_2013'!$A$14:$O$528</definedName>
    <definedName name="Z_04BE42C0_BAC7_4B1F_8622_91D3234F8DA6_.wvu.FilterData" localSheetId="0" hidden="1">'План_2013'!$14:$654</definedName>
    <definedName name="Z_051AC613_E81A_4468_8141_3DD26E969FAD_.wvu.FilterData" localSheetId="0" hidden="1">'План_2013'!$A$14:$O$623</definedName>
    <definedName name="Z_05254961_6075_483D_8CE7_FFAC2F9D8BB7_.wvu.FilterData" localSheetId="0" hidden="1">'План_2013'!$A$14:$O$622</definedName>
    <definedName name="Z_055578D6_1752_48C3_90B2_818CF11BC8CD_.wvu.FilterData" localSheetId="0" hidden="1">'План_2013'!$A$14:$O$627</definedName>
    <definedName name="Z_0568C1FC_420F_43F8_AF53_132E6EE3749E_.wvu.FilterData" localSheetId="0" hidden="1">'План_2013'!$A$14:$O$631</definedName>
    <definedName name="Z_061C07F7_D986_4087_BE55_D1AA0833685E_.wvu.FilterData" localSheetId="0" hidden="1">'План_2013'!$14:$655</definedName>
    <definedName name="Z_068BC40D_B0C5_480A_9F95_7131D25EE7D8_.wvu.FilterData" localSheetId="0" hidden="1">'План_2013'!$A$14:$O$654</definedName>
    <definedName name="Z_06C57DF0_A2AC_4DDB_B8E2_434B7D5695CB_.wvu.FilterData" localSheetId="0" hidden="1">'План_2013'!$A$14:$O$528</definedName>
    <definedName name="Z_0706DA64_DC9D_4B50_B732_83D6AB123811_.wvu.FilterData" localSheetId="0" hidden="1">'План_2013'!$A$14:$O$528</definedName>
    <definedName name="Z_078D74F4_2E8A_4B95_A1C3_8EDCDEB0BAB1_.wvu.FilterData" localSheetId="0" hidden="1">'План_2013'!$A$14:$O$645</definedName>
    <definedName name="Z_07D2324F_02A1_4A26_815F_D5D095BB6940_.wvu.FilterData" localSheetId="0" hidden="1">'План_2013'!$A$14:$O$655</definedName>
    <definedName name="Z_07F5DF85_B2B0_46CF_B453_DF947E21C3FA_.wvu.FilterData" localSheetId="0" hidden="1">'План_2013'!$A$14:$O$650</definedName>
    <definedName name="Z_080A78AD_4311_4AE8_8D97_E753688D48AB_.wvu.FilterData" localSheetId="0" hidden="1">'План_2013'!$A$14:$O$622</definedName>
    <definedName name="Z_08657595_101D_471D_8CFB_26CB65FC508E_.wvu.FilterData" localSheetId="0" hidden="1">'План_2013'!$A$14:$O$628</definedName>
    <definedName name="Z_088949A3_B22B_4F3B_A112_C7FBA7F2F802_.wvu.FilterData" localSheetId="0" hidden="1">'План_2013'!$A$14:$O$622</definedName>
    <definedName name="Z_090E7BEC_E1E5_4EBC_94AB_85B3A5CDA55F_.wvu.FilterData" localSheetId="0" hidden="1">'План_2013'!$A$14:$O$627</definedName>
    <definedName name="Z_09131FFE_1898_4456_9F82_659F7A11144A_.wvu.FilterData" localSheetId="0" hidden="1">'План_2013'!$A$14:$O$646</definedName>
    <definedName name="Z_0964416A_3937_448B_A4D2_C82BC0E90FE7_.wvu.FilterData" localSheetId="0" hidden="1">'План_2013'!$A$14:$O$622</definedName>
    <definedName name="Z_09885DA6_50B8_4673_9C0F_D9E62EC0E78F_.wvu.FilterData" localSheetId="0" hidden="1">'План_2013'!$A$14:$O$654</definedName>
    <definedName name="Z_09A13FF8_9813_4078_9509_22BC193AD321_.wvu.FilterData" localSheetId="0" hidden="1">'План_2013'!$A$14:$O$528</definedName>
    <definedName name="Z_09B89AB0_F5E7_4DFA_9579_494EE49FE224_.wvu.FilterData" localSheetId="0" hidden="1">'План_2013'!$14:$654</definedName>
    <definedName name="Z_09BCACB1_9983_41B5_976C_233796355653_.wvu.FilterData" localSheetId="0" hidden="1">'План_2013'!$A$14:$O$592</definedName>
    <definedName name="Z_0A7586C3_033F_4044_A46F_2AB7A231C419_.wvu.FilterData" localSheetId="0" hidden="1">'План_2013'!$14:$654</definedName>
    <definedName name="Z_0A819594_C347_4003_8FD1_F9F74F67B58D_.wvu.FilterData" localSheetId="0" hidden="1">'План_2013'!$A$14:$O$627</definedName>
    <definedName name="Z_0A98450C_A0DC_498C_83A7_F8CB8D077C2F_.wvu.FilterData" localSheetId="0" hidden="1">'План_2013'!$A$14:$O$592</definedName>
    <definedName name="Z_0AE2AAB5_3199_46C7_A322_2375BBBE3251_.wvu.FilterData" localSheetId="0" hidden="1">'План_2013'!$A$14:$O$594</definedName>
    <definedName name="Z_0B3E2194_546F_4EBE_B440_B5C59F12C709_.wvu.FilterData" localSheetId="0" hidden="1">'План_2013'!$A$14:$O$630</definedName>
    <definedName name="Z_0B8D50A9_7976_4773_B4C0_5580434AAFAF_.wvu.FilterData" localSheetId="0" hidden="1">'План_2013'!$A$14:$O$528</definedName>
    <definedName name="Z_0B8D8090_70BC_4108_B537_2DFF545EE08A_.wvu.FilterData" localSheetId="0" hidden="1">'План_2013'!$A$14:$O$607</definedName>
    <definedName name="Z_0BC1CD78_B38F_4416_B584_20C2C4DE8376_.wvu.FilterData" localSheetId="0" hidden="1">'План_2013'!$A$14:$O$616</definedName>
    <definedName name="Z_0CA1B474_825E_4B7B_92B0_87AD2D38840A_.wvu.FilterData" localSheetId="0" hidden="1">'План_2013'!$A$14:$O$651</definedName>
    <definedName name="Z_0D0DDAE7_4EAF_49F1_A5DF_5E0D037D7562_.wvu.FilterData" localSheetId="0" hidden="1">'План_2013'!$A$14:$O$597</definedName>
    <definedName name="Z_0D28D554_5CAC_4D1D_B3E6_DE4068795211_.wvu.FilterData" localSheetId="0" hidden="1">'План_2013'!$A$14:$O$628</definedName>
    <definedName name="Z_0D6569D0_2A63_4CB1_AD17_B34796C8D592_.wvu.FilterData" localSheetId="0" hidden="1">'План_2013'!$A$14:$O$654</definedName>
    <definedName name="Z_0D84C5F2_1C3C_45CF_96A4_F1ED5A2A3188_.wvu.FilterData" localSheetId="0" hidden="1">'План_2013'!$A$14:$O$528</definedName>
    <definedName name="Z_0DE46616_B1FD_470B_9A82_B060744CCEAF_.wvu.FilterData" localSheetId="0" hidden="1">'План_2013'!$A$14:$O$654</definedName>
    <definedName name="Z_0E521C6D_F853_40F4_A460_F9CDFBF631A8_.wvu.FilterData" localSheetId="0" hidden="1">'План_2013'!$A$14:$O$588</definedName>
    <definedName name="Z_0EFB99A9_92D6_44D4_BC6C_550F49806DEC_.wvu.FilterData" localSheetId="0" hidden="1">'План_2013'!$B$14:$O$14</definedName>
    <definedName name="Z_0F64C6B1_5DD7_4E0C_8CD1_D14748532865_.wvu.FilterData" localSheetId="0" hidden="1">'План_2013'!$A$14:$O$650</definedName>
    <definedName name="Z_0FC704E1_3A08_4FEC_8550_D720B03B2409_.wvu.FilterData" localSheetId="0" hidden="1">'План_2013'!$A$14:$O$528</definedName>
    <definedName name="Z_0FDCAD23_CFD4_4AA2_866D_54A5489B9596_.wvu.FilterData" localSheetId="0" hidden="1">'План_2013'!$A$14:$O$628</definedName>
    <definedName name="Z_102063FE_20E7_4198_8B9C_39B9AF0C1305_.wvu.FilterData" localSheetId="0" hidden="1">'План_2013'!$A$14:$O$654</definedName>
    <definedName name="Z_10423184_56C3_4FC7_90E3_184B08AB2740_.wvu.FilterData" localSheetId="0" hidden="1">'План_2013'!$A$14:$O$623</definedName>
    <definedName name="Z_1064FE7A_A3E1_4E5C_B028_7D5263B190BB_.wvu.FilterData" localSheetId="0" hidden="1">'План_2013'!$A$14:$O$628</definedName>
    <definedName name="Z_1075B622_E634_41B2_8DF8_CBAB9B4935C3_.wvu.FilterData" localSheetId="0" hidden="1">'План_2013'!$A$14:$O$625</definedName>
    <definedName name="Z_108CAAAB_F2D1_416B_8CC3_68164D8A3E6C_.wvu.FilterData" localSheetId="0" hidden="1">'План_2013'!$A$14:$O$654</definedName>
    <definedName name="Z_10CAA22C_A885_48F8_9B46_AAD418EBBC7A_.wvu.FilterData" localSheetId="0" hidden="1">'План_2013'!$A$14:$O$596</definedName>
    <definedName name="Z_10CEA1F0_B532_4A0B_8740_DE47B12E3DD6_.wvu.FilterData" localSheetId="0" hidden="1">'План_2013'!$14:$654</definedName>
    <definedName name="Z_113B8C3E_1BF2_4FC4_89BF_36A6A9C33EE0_.wvu.FilterData" localSheetId="0" hidden="1">'План_2013'!$A$14:$O$623</definedName>
    <definedName name="Z_118C457D_7BB3_49BB_B98E_E994A11ACE43_.wvu.FilterData" localSheetId="0" hidden="1">'План_2013'!$A$14:$O$645</definedName>
    <definedName name="Z_11A18CD4_F2D3_403A_80D4_A2F73D096ADF_.wvu.FilterData" localSheetId="0" hidden="1">'План_2013'!$A$14:$O$622</definedName>
    <definedName name="Z_12052DE3_DF2C_4CA6_A40C_FEAD80DECF51_.wvu.FilterData" localSheetId="0" hidden="1">'План_2013'!$A$14:$O$528</definedName>
    <definedName name="Z_126B890B_5C87_4F46_90B5_AF18A20DA3AC_.wvu.FilterData" localSheetId="0" hidden="1">'План_2013'!$A$14:$O$645</definedName>
    <definedName name="Z_12BE26C8_409B_46FA_90E2_AFCC516106FC_.wvu.FilterData" localSheetId="0" hidden="1">'План_2013'!$A$14:$O$654</definedName>
    <definedName name="Z_137DC3F8_C037_4222_837D_0F6C650586DC_.wvu.FilterData" localSheetId="0" hidden="1">'План_2013'!$A$14:$O$654</definedName>
    <definedName name="Z_13F3463F_AB7F_46D1_B9A1_A945EBF23A92_.wvu.FilterData" localSheetId="0" hidden="1">'План_2013'!$14:$650</definedName>
    <definedName name="Z_1424E8DE_5051_4F0F_83C6_0E9807CF8091_.wvu.FilterData" localSheetId="0" hidden="1">'План_2013'!$A$14:$O$654</definedName>
    <definedName name="Z_14A3D809_935C_4A80_9667_E20D7A687616_.wvu.FilterData" localSheetId="0" hidden="1">'План_2013'!$A$14:$O$528</definedName>
    <definedName name="Z_14D80EB2_7B41_4C4F_A3C7_10C711B57AE0_.wvu.FilterData" localSheetId="0" hidden="1">'План_2013'!$A$14:$O$622</definedName>
    <definedName name="Z_1515702B_D42E_4D35_BAEE_1501AFA60D80_.wvu.FilterData" localSheetId="0" hidden="1">'План_2013'!$A$14:$O$645</definedName>
    <definedName name="Z_152488B0_DF34_42CA_A609_E1241DCA63BA_.wvu.FilterData" localSheetId="0" hidden="1">'План_2013'!$A$14:$O$625</definedName>
    <definedName name="Z_157EB802_BA99_4B30_B613_9B9D7496C785_.wvu.FilterData" localSheetId="0" hidden="1">'План_2013'!$A$14:$O$528</definedName>
    <definedName name="Z_1651C395_C076_45B7_AE28_1CFEC6F1A259_.wvu.FilterData" localSheetId="0" hidden="1">'План_2013'!$A$14:$O$623</definedName>
    <definedName name="Z_16A848B4_9DAF_4F10_B106_EC3C1D5A05E5_.wvu.FilterData" localSheetId="0" hidden="1">'План_2013'!$A$14:$O$528</definedName>
    <definedName name="Z_16F16482_ED88_443B_B5B7_31BF879C3A75_.wvu.FilterData" localSheetId="0" hidden="1">'План_2013'!$A$14:$O$651</definedName>
    <definedName name="Z_17147E47_8601_454E_80FF_94DBDE857EE5_.wvu.FilterData" localSheetId="0" hidden="1">'План_2013'!$A$14:$O$623</definedName>
    <definedName name="Z_171824FD_7B86_476D_804A_B12AD5349022_.wvu.FilterData" localSheetId="0" hidden="1">'План_2013'!$A$14:$O$654</definedName>
    <definedName name="Z_1724752C_B079_438A_AEDF_EFACC6EBBB4D_.wvu.FilterData" localSheetId="0" hidden="1">'План_2013'!$14:$652</definedName>
    <definedName name="Z_1833CC9D_8B85_4CE2_8AA1_D99429BD1127_.wvu.FilterData" localSheetId="0" hidden="1">'План_2013'!$A$14:$O$645</definedName>
    <definedName name="Z_1861AFE0_1DD7_4251_B52A_EE95519EEACA_.wvu.FilterData" localSheetId="0" hidden="1">'План_2013'!$A$14:$O$528</definedName>
    <definedName name="Z_18CFD5EF_6C33_45E9_A8B9_409052AEB429_.wvu.FilterData" localSheetId="0" hidden="1">'План_2013'!$A$14:$O$655</definedName>
    <definedName name="Z_18D92BC3_AF37_4938_B847_EE2729601C7E_.wvu.FilterData" localSheetId="0" hidden="1">'План_2013'!$A$14:$O$628</definedName>
    <definedName name="Z_195F85A3_6EAA_48D0_8057_A9CDD7A1963A_.wvu.FilterData" localSheetId="0" hidden="1">'План_2013'!$A$14:$O$651</definedName>
    <definedName name="Z_19F74DE1_4EF3_4623_A37E_EB6367AC1F42_.wvu.FilterData" localSheetId="0" hidden="1">'План_2013'!$A$14:$O$627</definedName>
    <definedName name="Z_1A7CAAA8_60DC_4C9F_A870_46CE1CB4ECD8_.wvu.FilterData" localSheetId="0" hidden="1">'План_2013'!$14:$655</definedName>
    <definedName name="Z_1A998E34_0CD2_41C0_8D58_C2CE28BEC854_.wvu.FilterData" localSheetId="0" hidden="1">'План_2013'!$A$14:$O$592</definedName>
    <definedName name="Z_1B6F58AC_C6B1_4544_B969_C8B6902326F6_.wvu.FilterData" localSheetId="0" hidden="1">'План_2013'!$A$14:$O$622</definedName>
    <definedName name="Z_1BE57C41_522F_4C98_B3DC_917739A4ED83_.wvu.FilterData" localSheetId="0" hidden="1">'План_2013'!$A$14:$O$648</definedName>
    <definedName name="Z_1C140C51_EDB7_4B88_A815_9ECD29013996_.wvu.FilterData" localSheetId="0" hidden="1">'План_2013'!$A$14:$O$652</definedName>
    <definedName name="Z_1C50FBAA_4E56_4B72_8DDC_214190B2254C_.wvu.FilterData" localSheetId="0" hidden="1">'План_2013'!$A$14:$O$616</definedName>
    <definedName name="Z_1C797F59_F8F8_4158_AFE1_2CCACF822E59_.wvu.FilterData" localSheetId="0" hidden="1">'План_2013'!$A$14:$O$654</definedName>
    <definedName name="Z_1CC662FD_4CC2_49B1_8C5A_1BE2703821C8_.wvu.FilterData" localSheetId="0" hidden="1">'План_2013'!$A$14:$O$654</definedName>
    <definedName name="Z_1D4EEA8D_3DDB_4AA4_87E1_6C5A9BC8DA32_.wvu.FilterData" localSheetId="0" hidden="1">'План_2013'!$A$14:$O$622</definedName>
    <definedName name="Z_1DDC462F_F82E_4F18_83C5_7313AB75CE09_.wvu.FilterData" localSheetId="0" hidden="1">'План_2013'!$A$14:$O$528</definedName>
    <definedName name="Z_1F046249_D308_4E1E_90C8_9291A6F4F848_.wvu.FilterData" localSheetId="0" hidden="1">'План_2013'!$A$14:$O$651</definedName>
    <definedName name="Z_1F21D27B_8A42_4F21_ACBB_D499691A8A9C_.wvu.FilterData" localSheetId="0" hidden="1">'План_2013'!$A$14:$O$645</definedName>
    <definedName name="Z_1F3DD44A_10F7_471F_B630_8E27DCA4D577_.wvu.FilterData" localSheetId="0" hidden="1">'План_2013'!$A$14:$O$624</definedName>
    <definedName name="Z_2001955F_3B7C_4F7B_96EB_8B4403E6DB30_.wvu.FilterData" localSheetId="0" hidden="1">'План_2013'!$A$14:$O$650</definedName>
    <definedName name="Z_203C50F6_0C06_42F7_A99E_2B9F458D75FE_.wvu.FilterData" localSheetId="0" hidden="1">'План_2013'!$A$14:$O$627</definedName>
    <definedName name="Z_2072B6C4_090A_4B86_96E9_37F2E8F2813C_.wvu.FilterData" localSheetId="0" hidden="1">'План_2013'!$14:$652</definedName>
    <definedName name="Z_20848D33_401B_4ECE_A60B_AF53ED0CBCDB_.wvu.FilterData" localSheetId="0" hidden="1">'План_2013'!$A$14:$O$528</definedName>
    <definedName name="Z_20969DD9_7C79_46E5_8543_0B6A308B4D06_.wvu.FilterData" localSheetId="0" hidden="1">'План_2013'!$A$14:$O$624</definedName>
    <definedName name="Z_20D6AB65_40CF_4928_8B7B_CFF3FE257FF6_.wvu.FilterData" localSheetId="0" hidden="1">'План_2013'!$A$14:$O$528</definedName>
    <definedName name="Z_20EE2F19_DBA0_466E_8CCF_442D2115CACF_.wvu.FilterData" localSheetId="0" hidden="1">'План_2013'!$14:$651</definedName>
    <definedName name="Z_21363353_4F03_4011_AB32_7AD00E642570_.wvu.FilterData" localSheetId="0" hidden="1">'План_2013'!$A$14:$O$528</definedName>
    <definedName name="Z_21EC7A61_081B_4B80_9349_6BD425FB3A2B_.wvu.FilterData" localSheetId="0" hidden="1">'План_2013'!$A$14:$O$594</definedName>
    <definedName name="Z_225FF385_BE9E_4041_991E_0052EB21FC6F_.wvu.FilterData" localSheetId="0" hidden="1">'План_2013'!$A$14:$O$600</definedName>
    <definedName name="Z_22843A1A_DDC0_4C5B_857A_7A740263BD95_.wvu.FilterData" localSheetId="0" hidden="1">'План_2013'!$A$14:$O$623</definedName>
    <definedName name="Z_22E50BF7_0B18_4E80_86D4_8322AA9DEA5A_.wvu.FilterData" localSheetId="0" hidden="1">'План_2013'!$A$14:$O$624</definedName>
    <definedName name="Z_248FDA9D_74CB_4266_BBB1_4E225B7534E6_.wvu.FilterData" localSheetId="0" hidden="1">'План_2013'!$A$14:$O$588</definedName>
    <definedName name="Z_249AA3AC_67E1_4CFB_96A0_AD80824396A2_.wvu.FilterData" localSheetId="0" hidden="1">'План_2013'!$A$14:$O$648</definedName>
    <definedName name="Z_251E07D7_F348_404C_825F_CB7F6FDEC5F7_.wvu.FilterData" localSheetId="0" hidden="1">'План_2013'!$A$14:$O$645</definedName>
    <definedName name="Z_25614294_DA56_411C_B409_6BDDBC94C436_.wvu.FilterData" localSheetId="0" hidden="1">'План_2013'!$A$14:$O$654</definedName>
    <definedName name="Z_258DFB3C_9B13_4865_934D_82B9C83A044D_.wvu.FilterData" localSheetId="0" hidden="1">'План_2013'!$A$14:$O$645</definedName>
    <definedName name="Z_260593A9_0413_42E5_BC23_56E405BF8544_.wvu.FilterData" localSheetId="0" hidden="1">'План_2013'!$A$14:$O$627</definedName>
    <definedName name="Z_26D419AB_C7BC_4F74_A7C3_6BCAD9E19D42_.wvu.FilterData" localSheetId="0" hidden="1">'План_2013'!$A$14:$O$618</definedName>
    <definedName name="Z_26E46FB5_F0A2_4821_A76B_595456C2D89F_.wvu.FilterData" localSheetId="0" hidden="1">'План_2013'!$A$14:$O$616</definedName>
    <definedName name="Z_276DD6F6_1245_4BB4_AA32_4555D16AC990_.wvu.FilterData" localSheetId="0" hidden="1">'План_2013'!$A$14:$O$655</definedName>
    <definedName name="Z_276DD6F6_1245_4BB4_AA32_4555D16AC990_.wvu.PrintArea" localSheetId="0" hidden="1">'План_2013'!#REF!</definedName>
    <definedName name="Z_2888D702_634D_443C_B749_A696D41A0D0E_.wvu.FilterData" localSheetId="0" hidden="1">'План_2013'!$A$14:$O$654</definedName>
    <definedName name="Z_2903DA0B_71F5_47E8_AD2A_7C9D537AA4E4_.wvu.FilterData" localSheetId="0" hidden="1">'План_2013'!$A$14:$O$654</definedName>
    <definedName name="Z_2937432F_3A5F_444C_A18B_822D1C912169_.wvu.FilterData" localSheetId="0" hidden="1">'План_2013'!$A$14:$O$612</definedName>
    <definedName name="Z_29CDDD92_DDF5_4B79_8519_E14BADBA08FF_.wvu.FilterData" localSheetId="0" hidden="1">'План_2013'!$A$14:$O$631</definedName>
    <definedName name="Z_2A7D76A7_C25F_4E25_A5C6_42F671BEF7FB_.wvu.FilterData" localSheetId="0" hidden="1">'План_2013'!$A$14:$O$528</definedName>
    <definedName name="Z_2AB691EB_9E15_47BF_AC88_58C48BDB5BD2_.wvu.FilterData" localSheetId="0" hidden="1">'План_2013'!$A$14:$O$627</definedName>
    <definedName name="Z_2B3C6C52_A039_4E9C_B28D_B892CCBE4B36_.wvu.FilterData" localSheetId="0" hidden="1">'План_2013'!$A$14:$O$627</definedName>
    <definedName name="Z_2B6BAE8C_EBBB_4CE0_8D63_6BC9532543D3_.wvu.FilterData" localSheetId="0" hidden="1">'План_2013'!$A$14:$O$611</definedName>
    <definedName name="Z_2B94070A_23DD_483F_965A_036DE1DDAB01_.wvu.FilterData" localSheetId="0" hidden="1">'План_2013'!$A$14:$O$654</definedName>
    <definedName name="Z_2BB79CA3_39D1_4355_A49C_1B3386F8A776_.wvu.FilterData" localSheetId="0" hidden="1">'План_2013'!$A$14:$O$528</definedName>
    <definedName name="Z_2BCBEF4A_738C_4D39_93E6_3D0E1053B342_.wvu.FilterData" localSheetId="0" hidden="1">'План_2013'!$A$14:$O$650</definedName>
    <definedName name="Z_2C1F2082_2412_4D5C_AF20_F05EBF158D7F_.wvu.FilterData" localSheetId="0" hidden="1">'План_2013'!$A$14:$O$587</definedName>
    <definedName name="Z_2D796012_ED1A_4BDB_8898_BDD3530F25EB_.wvu.FilterData" localSheetId="0" hidden="1">'План_2013'!$A$14:$O$654</definedName>
    <definedName name="Z_2DB32839_3ACE_4105_B666_A12D3BBE9B61_.wvu.FilterData" localSheetId="0" hidden="1">'План_2013'!$A$14:$O$650</definedName>
    <definedName name="Z_2DC63173_E43C_49DE_82B1_823CA1380BED_.wvu.FilterData" localSheetId="0" hidden="1">'План_2013'!$A$14:$O$628</definedName>
    <definedName name="Z_2DFC5567_9543_460E_A295_793DD16C3732_.wvu.FilterData" localSheetId="0" hidden="1">'План_2013'!$A$14:$O$588</definedName>
    <definedName name="Z_2E6F8FBC_7605_4694_A0BD_7ACC9046C079_.wvu.FilterData" localSheetId="0" hidden="1">'План_2013'!$A$14:$O$622</definedName>
    <definedName name="Z_2E757E5A_42AE_4738_AAC6_A431126398E3_.wvu.FilterData" localSheetId="0" hidden="1">'План_2013'!$A$14:$O$623</definedName>
    <definedName name="Z_2EDC26A1_4DA9_4606_9607_2D20D6184B6E_.wvu.FilterData" localSheetId="0" hidden="1">'План_2013'!$A$14:$O$654</definedName>
    <definedName name="Z_2EF29410_37FE_4215_8CB2_96CB3456521D_.wvu.FilterData" localSheetId="0" hidden="1">'План_2013'!$A$14:$O$654</definedName>
    <definedName name="Z_2F157E7C_A6D3_4EC5_A22C_0F94760A3DA5_.wvu.FilterData" localSheetId="0" hidden="1">'План_2013'!$A$14:$O$654</definedName>
    <definedName name="Z_2F7AF5BF_8A56_4469_9F93_B03A7B030173_.wvu.FilterData" localSheetId="0" hidden="1">'План_2013'!$A$14:$O$587</definedName>
    <definedName name="Z_2F8D213F_6E12_458B_8123_595D145EA72E_.wvu.FilterData" localSheetId="0" hidden="1">'План_2013'!$A$14:$O$623</definedName>
    <definedName name="Z_30303A20_618A_4A3C_98A1_E1FBD66C097C_.wvu.FilterData" localSheetId="0" hidden="1">'План_2013'!$A$14:$O$622</definedName>
    <definedName name="Z_306E49B2_85CF_4E9C_8CA3_9694837C37D0_.wvu.FilterData" localSheetId="0" hidden="1">'План_2013'!$A$14:$O$654</definedName>
    <definedName name="Z_30721AE5_CF1C_47C8_86D9_67197FD992F7_.wvu.FilterData" localSheetId="0" hidden="1">'План_2013'!$A$14:$O$594</definedName>
    <definedName name="Z_3075BF82_5E4B_42A5_9D03_BBF5467F0855_.wvu.FilterData" localSheetId="0" hidden="1">'План_2013'!$A$14:$O$528</definedName>
    <definedName name="Z_30AFEA0D_BBA8_4429_89A0_F001DF21B1E9_.wvu.FilterData" localSheetId="0" hidden="1">'План_2013'!$A$14:$O$654</definedName>
    <definedName name="Z_30E0D6F7_DF78_4402_B01B_2787ADFC1852_.wvu.FilterData" localSheetId="0" hidden="1">'План_2013'!$A$14:$O$650</definedName>
    <definedName name="Z_31B6CCBD_2EE0_4AF8_B9D9_FD213C5153D8_.wvu.FilterData" localSheetId="0" hidden="1">'План_2013'!$14:$655</definedName>
    <definedName name="Z_31E6B02A_247B_4E52_A4AE_01EE65122E62_.wvu.FilterData" localSheetId="0" hidden="1">'План_2013'!$A$14:$O$528</definedName>
    <definedName name="Z_32104019_FDCC_4CB7_8326_DD3936D7B9A2_.wvu.Cols" localSheetId="0" hidden="1">'План_2013'!#REF!,'План_2013'!#REF!,'План_2013'!#REF!</definedName>
    <definedName name="Z_32104019_FDCC_4CB7_8326_DD3936D7B9A2_.wvu.FilterData" localSheetId="0" hidden="1">'План_2013'!$A$14:$O$655</definedName>
    <definedName name="Z_328AA3B7_EF69_4BD3_96EA_1C88BE62631F_.wvu.FilterData" localSheetId="0" hidden="1">'План_2013'!$A$14:$O$646</definedName>
    <definedName name="Z_32BA4EBE_6DA2_41EA_9478_F85764A62943_.wvu.FilterData" localSheetId="0" hidden="1">'План_2013'!$A$14:$O$624</definedName>
    <definedName name="Z_32CF9D21_DAF5_425D_818C_B638F53AB834_.wvu.FilterData" localSheetId="0" hidden="1">'План_2013'!$A$14:$O$654</definedName>
    <definedName name="Z_32FFF099_9387_4F6B_89ED_81E3BA95E8C4_.wvu.FilterData" localSheetId="0" hidden="1">'План_2013'!$A$14:$O$645</definedName>
    <definedName name="Z_332C3C31_A448_444F_945C_2C0FA9A72E8A_.wvu.FilterData" localSheetId="0" hidden="1">'План_2013'!$A$14:$O$624</definedName>
    <definedName name="Z_335F6638_02D2_41A2_A094_6EECDEAE7C64_.wvu.FilterData" localSheetId="0" hidden="1">'План_2013'!$A$14:$O$645</definedName>
    <definedName name="Z_33B6DB39_9D3A_4753_8186_99E0D336A509_.wvu.FilterData" localSheetId="0" hidden="1">'План_2013'!$A$14:$O$654</definedName>
    <definedName name="Z_33C9A4DD_8E81_4C8C_ACCF_7E65A6BAF549_.wvu.FilterData" localSheetId="0" hidden="1">'План_2013'!$A$14:$O$645</definedName>
    <definedName name="Z_33FC277B_8FC6_4F2A_97C4_7773F25CCB98_.wvu.FilterData" localSheetId="0" hidden="1">'План_2013'!$A$14:$O$624</definedName>
    <definedName name="Z_346F1665_ADD7_4622_9341_6931ACD37C7C_.wvu.FilterData" localSheetId="0" hidden="1">'План_2013'!$14:$655</definedName>
    <definedName name="Z_34EFA3EA_A0DE_464C_9121_2266BD3B32BE_.wvu.FilterData" localSheetId="0" hidden="1">'План_2013'!$14:$655</definedName>
    <definedName name="Z_351A3419_3329_4514_8370_99FBB34444CF_.wvu.FilterData" localSheetId="0" hidden="1">'План_2013'!$A$14:$O$646</definedName>
    <definedName name="Z_35276F23_00AE_4483_95E2_525FD925D474_.wvu.FilterData" localSheetId="0" hidden="1">'План_2013'!$A$14:$O$528</definedName>
    <definedName name="Z_352E6099_0403_4620_BAD3_1C0F845E4D64_.wvu.FilterData" localSheetId="0" hidden="1">'План_2013'!$A$14:$O$627</definedName>
    <definedName name="Z_353B292B_2BA1_4640_8CCA_AEC02CCEF6C4_.wvu.FilterData" localSheetId="0" hidden="1">'План_2013'!$14:$654</definedName>
    <definedName name="Z_353FFAAA_7A8C_4E6B_BDCC_1D557507BE35_.wvu.FilterData" localSheetId="0" hidden="1">'План_2013'!$B$14:$O$14</definedName>
    <definedName name="Z_3553F266_FFDF_47E0_A060_A9B12BE03B16_.wvu.FilterData" localSheetId="0" hidden="1">'План_2013'!$B$14:$O$14</definedName>
    <definedName name="Z_357AC6E9_5039_4CF1_BDDB_9B13FA7839B8_.wvu.FilterData" localSheetId="0" hidden="1">'План_2013'!$A$14:$O$625</definedName>
    <definedName name="Z_35A4F340_BC64_420E_A191_BDA693C0A4A3_.wvu.FilterData" localSheetId="0" hidden="1">'План_2013'!$A$14:$O$628</definedName>
    <definedName name="Z_35B97996_A7F8_4475_8BBE_D292331FBB80_.wvu.FilterData" localSheetId="0" hidden="1">'План_2013'!$A$14:$O$627</definedName>
    <definedName name="Z_35BB972B_492F_4BC2_B800_D611DE4AE6AA_.wvu.FilterData" localSheetId="0" hidden="1">'План_2013'!$A$14:$O$654</definedName>
    <definedName name="Z_35CEA91A_635B_4649_86DD_54DD002FCFC6_.wvu.FilterData" localSheetId="0" hidden="1">'План_2013'!$A$14:$O$627</definedName>
    <definedName name="Z_35F1F6AB_ADD6_4A80_BAAF_84B94E34B05F_.wvu.FilterData" localSheetId="0" hidden="1">'План_2013'!$A$14:$O$627</definedName>
    <definedName name="Z_3603F829_0CA5_42FA_A035_6188E73D5AD6_.wvu.FilterData" localSheetId="0" hidden="1">'План_2013'!$A$14:$O$625</definedName>
    <definedName name="Z_3607E216_3783_438A_ADFB_7EB85CC2B128_.wvu.FilterData" localSheetId="0" hidden="1">'План_2013'!$A$14:$O$528</definedName>
    <definedName name="Z_362EEAA4_69D4_4443_A421_3617D86A1806_.wvu.FilterData" localSheetId="0" hidden="1">'План_2013'!$A$14:$O$632</definedName>
    <definedName name="Z_368D1CC8_2A9E_459B_A8B3_6CBA917452AC_.wvu.FilterData" localSheetId="0" hidden="1">'План_2013'!$A$14:$O$628</definedName>
    <definedName name="Z_36A12B38_EFD5_4259_BC50_1080485F8EBC_.wvu.FilterData" localSheetId="0" hidden="1">'План_2013'!$A$14:$O$654</definedName>
    <definedName name="Z_36A9CA94_ED2A_4F32_AEBA_54E7AD6155D2_.wvu.FilterData" localSheetId="0" hidden="1">'План_2013'!$A$14:$O$646</definedName>
    <definedName name="Z_36EFEE8C_63CC_4AFB_9822_CA1D6980786E_.wvu.FilterData" localSheetId="0" hidden="1">'План_2013'!$A$14:$O$648</definedName>
    <definedName name="Z_371C58EF_427D_4A4E_BB1C_6BDF01A5F1C4_.wvu.FilterData" localSheetId="0" hidden="1">'План_2013'!$A$14:$O$628</definedName>
    <definedName name="Z_3741B4C6_F11A_4144_A76F_2FF97B59C1B7_.wvu.FilterData" localSheetId="0" hidden="1">'План_2013'!$14:$654</definedName>
    <definedName name="Z_37951D19_0D9B_41A0_A631_CD66063C8F81_.wvu.FilterData" localSheetId="0" hidden="1">'План_2013'!$A$14:$O$654</definedName>
    <definedName name="Z_38DD588A_1F55_44CC_9EE9_1C8E89E0B368_.wvu.FilterData" localSheetId="0" hidden="1">'План_2013'!$A$14:$O$622</definedName>
    <definedName name="Z_39141A7F_9932_4231_B9E4_98A837FF64B4_.wvu.FilterData" localSheetId="0" hidden="1">'План_2013'!$A$14:$O$528</definedName>
    <definedName name="Z_391F633D_C6E2_44B8_9263_5A642F33FD94_.wvu.FilterData" localSheetId="0" hidden="1">'План_2013'!$A$14:$O$650</definedName>
    <definedName name="Z_3993D85D_755A_4B96_A740_58206775087A_.wvu.FilterData" localSheetId="0" hidden="1">'План_2013'!$14:$655</definedName>
    <definedName name="Z_39B4373C_F7D0_45C9_B452_3B887E46CA24_.wvu.FilterData" localSheetId="0" hidden="1">'План_2013'!$A$14:$O$654</definedName>
    <definedName name="Z_39E48DE0_1829_4430_8BD6_D9408CC9D17A_.wvu.FilterData" localSheetId="0" hidden="1">'План_2013'!$A$14:$O$645</definedName>
    <definedName name="Z_3A2D5B1F_9E4B_42F0_BCAA_692E6C8C9406_.wvu.FilterData" localSheetId="0" hidden="1">'План_2013'!$A$14:$O$655</definedName>
    <definedName name="Z_3A4F697B_C325_4FDC_8B96_7ADCD98373A3_.wvu.FilterData" localSheetId="0" hidden="1">'План_2013'!$A$14:$O$528</definedName>
    <definedName name="Z_3A640439_7688_47CA_9ABA_866527447DE7_.wvu.FilterData" localSheetId="0" hidden="1">'План_2013'!$A$14:$O$654</definedName>
    <definedName name="Z_3AF39D7D_63D5_414A_81C9_C011BDA12B8B_.wvu.FilterData" localSheetId="0" hidden="1">'План_2013'!$A$14:$O$648</definedName>
    <definedName name="Z_3B143664_EB40_43D0_8228_F64FA3B999CF_.wvu.FilterData" localSheetId="0" hidden="1">'План_2013'!$A$14:$O$528</definedName>
    <definedName name="Z_3B165654_DF58_4A22_900A_0D4B80656238_.wvu.FilterData" localSheetId="0" hidden="1">'План_2013'!$A$14:$O$612</definedName>
    <definedName name="Z_3B5C97D8_82CB_472B_A1AC_68BB65B5C07D_.wvu.FilterData" localSheetId="0" hidden="1">'План_2013'!$A$14:$O$645</definedName>
    <definedName name="Z_3C3808BC_AB83_4159_9FE1_187D3289DA77_.wvu.FilterData" localSheetId="0" hidden="1">'План_2013'!$A$14:$O$596</definedName>
    <definedName name="Z_3C38451A_FA63_49CE_B7F9_6E9660DF3C44_.wvu.FilterData" localSheetId="0" hidden="1">'План_2013'!$A$14:$O$622</definedName>
    <definedName name="Z_3C87B217_5B4C_42B2_8C89_AF816FD686D6_.wvu.FilterData" localSheetId="0" hidden="1">'План_2013'!$A$14:$O$650</definedName>
    <definedName name="Z_3CEEA714_3A26_4B6A_A457_A075D541858C_.wvu.FilterData" localSheetId="0" hidden="1">'План_2013'!$A$14:$O$627</definedName>
    <definedName name="Z_3D49BA40_6D3B_48D2_96F2_A1FC5F3D18B1_.wvu.FilterData" localSheetId="0" hidden="1">'План_2013'!$A$14:$O$648</definedName>
    <definedName name="Z_3DFD42FE_3123_4262_9CF9_339A263A51D1_.wvu.FilterData" localSheetId="0" hidden="1">'План_2013'!$A$14:$O$627</definedName>
    <definedName name="Z_3E0543EB_2BE7_471F_9C9C_2A397E216AAC_.wvu.FilterData" localSheetId="0" hidden="1">'План_2013'!$A$14:$O$625</definedName>
    <definedName name="Z_3E659E75_75A3_4DA2_8813_027545C6E557_.wvu.FilterData" localSheetId="0" hidden="1">'План_2013'!$A$14:$O$625</definedName>
    <definedName name="Z_3E839CA2_4080_479F_9F3D_94CA9908B650_.wvu.FilterData" localSheetId="0" hidden="1">'План_2013'!$A$14:$O$646</definedName>
    <definedName name="Z_3FC697E6_A44D_43B3_A746_95F18CC3CEDB_.wvu.FilterData" localSheetId="0" hidden="1">'План_2013'!$A$14:$O$654</definedName>
    <definedName name="Z_4032C09F_7B34_41F2_8139_E784AC308333_.wvu.FilterData" localSheetId="0" hidden="1">'План_2013'!$A$14:$O$622</definedName>
    <definedName name="Z_40A23F9D_0A04_4186_AB23_6211B178B92A_.wvu.FilterData" localSheetId="0" hidden="1">'План_2013'!$A$14:$O$587</definedName>
    <definedName name="Z_41DA9C21_8829_4D95_833D_83F26E05CE97_.wvu.FilterData" localSheetId="0" hidden="1">'План_2013'!$A$14:$O$654</definedName>
    <definedName name="Z_42D06692_0F71_4201_8232_59516164E7DD_.wvu.FilterData" localSheetId="0" hidden="1">'План_2013'!$A$14:$O$625</definedName>
    <definedName name="Z_42FDFA6E_27F0_4446_B2FA_180BBC34B599_.wvu.FilterData" localSheetId="0" hidden="1">'План_2013'!$A$14:$O$528</definedName>
    <definedName name="Z_430BF723_3691_44D6_89FB_71BB1920B5DA_.wvu.FilterData" localSheetId="0" hidden="1">'План_2013'!$A$14:$O$646</definedName>
    <definedName name="Z_437C6256_0CFD_4753_B2F3_782AF882E2DD_.wvu.FilterData" localSheetId="0" hidden="1">'План_2013'!$A$14:$O$622</definedName>
    <definedName name="Z_43ADB09B_4840_4D75_899C_33F34A8D67EA_.wvu.FilterData" localSheetId="0" hidden="1">'План_2013'!$A$14:$O$627</definedName>
    <definedName name="Z_4479A7A3_1E11_4DAD_8600_4967215C3B5A_.wvu.FilterData" localSheetId="0" hidden="1">'План_2013'!$A$14:$O$627</definedName>
    <definedName name="Z_44A9A594_D391_4951_9628_E203DD205639_.wvu.FilterData" localSheetId="0" hidden="1">'План_2013'!$A$14:$O$651</definedName>
    <definedName name="Z_44E11B8D_0627_4C62_9FD2_2CD48EA77C67_.wvu.FilterData" localSheetId="0" hidden="1">'План_2013'!$A$14:$O$622</definedName>
    <definedName name="Z_450469AA_6612_4A26_81DD_7C349664BDDC_.wvu.FilterData" localSheetId="0" hidden="1">'План_2013'!$14:$654</definedName>
    <definedName name="Z_45687BC6_1E17_4770_BFCE_B89ECBBE559E_.wvu.FilterData" localSheetId="0" hidden="1">'План_2013'!$A$14:$O$654</definedName>
    <definedName name="Z_45C09A32_94DF_4EEA_9A6A_18EDE87D7D18_.wvu.FilterData" localSheetId="0" hidden="1">'План_2013'!$A$14:$O$588</definedName>
    <definedName name="Z_45CACA67_D46B_4792_86AE_0241FE256D11_.wvu.FilterData" localSheetId="0" hidden="1">'План_2013'!$A$14:$O$623</definedName>
    <definedName name="Z_45D2D19F_B953_45C1_B34E_76DDBAF8AA87_.wvu.FilterData" localSheetId="0" hidden="1">'План_2013'!$A$14:$O$528</definedName>
    <definedName name="Z_45EE9E35_0A1C_4383_AB6E_8BB2BEB279CB_.wvu.FilterData" localSheetId="0" hidden="1">'План_2013'!$A$14:$O$645</definedName>
    <definedName name="Z_46047878_8ADA_4F90_9D2E_07A941C27792_.wvu.FilterData" localSheetId="0" hidden="1">'План_2013'!$A$14:$O$622</definedName>
    <definedName name="Z_46E448AC_7AE4_44D3_BDAE_AC9B00667DCF_.wvu.FilterData" localSheetId="0" hidden="1">'План_2013'!$14:$654</definedName>
    <definedName name="Z_47673E0F_C835_40E8_80E7_B82F158DAD16_.wvu.FilterData" localSheetId="0" hidden="1">'План_2013'!$A$14:$O$622</definedName>
    <definedName name="Z_47E6F39C_701B_4B37_A608_9E4F4FC1FCB9_.wvu.FilterData" localSheetId="0" hidden="1">'План_2013'!$A$14:$O$646</definedName>
    <definedName name="Z_4842607D_7D07_4A6D_8723_D2E4B6274AAE_.wvu.FilterData" localSheetId="0" hidden="1">'План_2013'!$A$14:$O$623</definedName>
    <definedName name="Z_4892C805_F8C9_4635_B7A4_040D946D6AAE_.wvu.FilterData" localSheetId="0" hidden="1">'План_2013'!$A$14:$O$654</definedName>
    <definedName name="Z_48BFB357_1150_4B1E_A5B9_3D6EACBE3687_.wvu.FilterData" localSheetId="0" hidden="1">'План_2013'!$A$14:$O$651</definedName>
    <definedName name="Z_48E22C3A_41D5_49DF_B1DD_B7C56152A75A_.wvu.FilterData" localSheetId="0" hidden="1">'План_2013'!$A$14:$O$528</definedName>
    <definedName name="Z_49F7B669_FDDB_4B8A_A1D8_5FD0BB2B58E2_.wvu.FilterData" localSheetId="0" hidden="1">'План_2013'!$A$14:$O$625</definedName>
    <definedName name="Z_4A6BA6E3_7C87_4D89_8339_EC3DA143F559_.wvu.FilterData" localSheetId="0" hidden="1">'План_2013'!$B$14:$O$14</definedName>
    <definedName name="Z_4ADDD7B8_69A1_4BD9_A3FE_A4D03130E351_.wvu.FilterData" localSheetId="0" hidden="1">'План_2013'!$A$14:$O$622</definedName>
    <definedName name="Z_4B980E41_A77F_4C72_8FBF_1CC5C2778B80_.wvu.FilterData" localSheetId="0" hidden="1">'План_2013'!$A$14:$O$654</definedName>
    <definedName name="Z_4B9C0842_B6A4_4BAA_9B0D_B49C882DEE63_.wvu.FilterData" localSheetId="0" hidden="1">'План_2013'!$14:$654</definedName>
    <definedName name="Z_4BCC9A16_DF31_43F4_B06C_CBC761E7E07A_.wvu.FilterData" localSheetId="0" hidden="1">'План_2013'!$A$14:$O$650</definedName>
    <definedName name="Z_4BDCF2C9_830F_47BF_BE48_377459C94CCE_.wvu.FilterData" localSheetId="0" hidden="1">'План_2013'!$A$14:$O$528</definedName>
    <definedName name="Z_4BDF73F4_7D85_4D94_BF74_648A6F5E6A53_.wvu.FilterData" localSheetId="0" hidden="1">'План_2013'!$A$14:$O$648</definedName>
    <definedName name="Z_4C034BB5_4D42_40D7_847E_7B00840D9B46_.wvu.FilterData" localSheetId="0" hidden="1">'План_2013'!$A$14:$O$622</definedName>
    <definedName name="Z_4C7B6C08_4D79_459A_B4BE_44AFD37DEA46_.wvu.FilterData" localSheetId="0" hidden="1">'План_2013'!$A$14:$O$655</definedName>
    <definedName name="Z_4C8CAECB_F051_499D_A1D1_42A372B58B56_.wvu.FilterData" localSheetId="0" hidden="1">'План_2013'!$A$14:$O$528</definedName>
    <definedName name="Z_4CFEA09A_EB6C_4276_B8BD_815F04A40C78_.wvu.FilterData" localSheetId="0" hidden="1">'План_2013'!$A$14:$O$654</definedName>
    <definedName name="Z_4D17DDBF_29BC_4680_B053_BC839825688A_.wvu.FilterData" localSheetId="0" hidden="1">'План_2013'!$A$14:$O$645</definedName>
    <definedName name="Z_4D279DF5_5594_406B_AD17_46FC032D6E5F_.wvu.FilterData" localSheetId="0" hidden="1">'План_2013'!$A$14:$O$628</definedName>
    <definedName name="Z_4D4BD5A7_D781_4CFE_B557_FC2F000A8DEE_.wvu.FilterData" localSheetId="0" hidden="1">'План_2013'!$A$14:$O$625</definedName>
    <definedName name="Z_4D764B33_AD0E_4E1A_B929_A54416EAF797_.wvu.FilterData" localSheetId="0" hidden="1">'План_2013'!$A$14:$O$654</definedName>
    <definedName name="Z_4DE8F129_0375_43CD_BD7C_108F3D5F4C81_.wvu.FilterData" localSheetId="0" hidden="1">'План_2013'!$14:$654</definedName>
    <definedName name="Z_4EA9972E_11E2_4B7B_8D4C_A9B789266BE7_.wvu.FilterData" localSheetId="0" hidden="1">'План_2013'!$A$14:$O$651</definedName>
    <definedName name="Z_4FC3068A_1055_4CD8_ADAD_57612188296E_.wvu.FilterData" localSheetId="0" hidden="1">'План_2013'!$A$14:$O$648</definedName>
    <definedName name="Z_5079D6EC_6A9C_4422_B5D3_C1D630BE9568_.wvu.FilterData" localSheetId="0" hidden="1">'План_2013'!$14:$655</definedName>
    <definedName name="Z_50ABEBBC_FB2A_42A1_A612_6935946F16BE_.wvu.FilterData" localSheetId="0" hidden="1">'План_2013'!$A$14:$O$645</definedName>
    <definedName name="Z_510AF4AD_A816_4E49_A4E6_41A067ABAAB5_.wvu.FilterData" localSheetId="0" hidden="1">'План_2013'!$14:$655</definedName>
    <definedName name="Z_511E22DD_2F63_444A_BE29_2044DE389ABC_.wvu.FilterData" localSheetId="0" hidden="1">'План_2013'!$14:$655</definedName>
    <definedName name="Z_5164068F_1F84_4A61_90C5_D4209E797BEA_.wvu.FilterData" localSheetId="0" hidden="1">'План_2013'!$A$14:$O$627</definedName>
    <definedName name="Z_519AA92B_20AC_4E4B_9FCF_6E22B7B2EBCD_.wvu.FilterData" localSheetId="0" hidden="1">'План_2013'!$A$14:$O$654</definedName>
    <definedName name="Z_51F8A988_7832_45D0_96B0_D785427C8609_.wvu.FilterData" localSheetId="0" hidden="1">'План_2013'!$A$14:$O$654</definedName>
    <definedName name="Z_529DFD56_6B07_4764_8CFF_7C9A14207A98_.wvu.FilterData" localSheetId="0" hidden="1">'План_2013'!$A$14:$O$645</definedName>
    <definedName name="Z_52DCBC88_7D7C_4221_9517_8165D1314625_.wvu.FilterData" localSheetId="0" hidden="1">'План_2013'!$A$14:$O$623</definedName>
    <definedName name="Z_5346D83B_476A_40F9_97F3_9E3F2CD9EE9A_.wvu.FilterData" localSheetId="0" hidden="1">'План_2013'!$A$14:$O$645</definedName>
    <definedName name="Z_536A52E5_DF3B_4F5F_912D_7FB0107B1ACC_.wvu.FilterData" localSheetId="0" hidden="1">'План_2013'!$A$14:$O$654</definedName>
    <definedName name="Z_542A1179_FF09_4D45_B6BA_DDAE7289F4B3_.wvu.FilterData" localSheetId="0" hidden="1">'План_2013'!$A$14:$O$528</definedName>
    <definedName name="Z_545ABCE0_1D46_4EFF_BC53_723DCFE1DE20_.wvu.FilterData" localSheetId="0" hidden="1">'План_2013'!$A$14:$O$655</definedName>
    <definedName name="Z_545ABCE0_1D46_4EFF_BC53_723DCFE1DE20_.wvu.PrintArea" localSheetId="0" hidden="1">'План_2013'!#REF!</definedName>
    <definedName name="Z_545E62AD_DA1A_4969_863B_AB4236822D6D_.wvu.FilterData" localSheetId="0" hidden="1">'План_2013'!$B$14:$O$14</definedName>
    <definedName name="Z_55CB0275_E3DE_49CB_AF35_77D5ACDB8E0D_.wvu.FilterData" localSheetId="0" hidden="1">'План_2013'!$A$14:$O$650</definedName>
    <definedName name="Z_564BE698_EAD3_4FE8_90BB_D89E94CE5F1D_.wvu.FilterData" localSheetId="0" hidden="1">'План_2013'!$A$14:$O$623</definedName>
    <definedName name="Z_579E91DC_FA7B_4FDE_9939_9CE909B075E3_.wvu.FilterData" localSheetId="0" hidden="1">'План_2013'!$A$14:$O$613</definedName>
    <definedName name="Z_58D89C0E_6683_493E_ABF0_B4010E4B94E5_.wvu.FilterData" localSheetId="0" hidden="1">'План_2013'!$A$14:$O$607</definedName>
    <definedName name="Z_592EE4A0_76DC_44BA_97A5_6C6E61893AE2_.wvu.FilterData" localSheetId="0" hidden="1">'План_2013'!$A$14:$O$592</definedName>
    <definedName name="Z_59377CEE_3B97_4865_938C_F90CDDC389C4_.wvu.FilterData" localSheetId="0" hidden="1">'План_2013'!$A$14:$O$528</definedName>
    <definedName name="Z_59C0C28D_1A8A_4D23_94FE_DBB37252351F_.wvu.FilterData" localSheetId="0" hidden="1">'План_2013'!$A$14:$O$588</definedName>
    <definedName name="Z_5A328013_0804_402C_B3C2_82C4802E8FCA_.wvu.FilterData" localSheetId="0" hidden="1">'План_2013'!$A$14:$O$528</definedName>
    <definedName name="Z_5A4386F4_C23B_4587_8F4F_5145862CD418_.wvu.FilterData" localSheetId="0" hidden="1">'План_2013'!$A$14:$O$654</definedName>
    <definedName name="Z_5AB98A50_C868_4C62_A1DF_EC4616342BA6_.wvu.FilterData" localSheetId="0" hidden="1">'План_2013'!$A$14:$O$627</definedName>
    <definedName name="Z_5B2B3C12_E4FF_46AC_BD4A_8566ED43F3F5_.wvu.FilterData" localSheetId="0" hidden="1">'План_2013'!$14:$654</definedName>
    <definedName name="Z_5BFDF0A6_AF92_45C5_A109_3FCD100E4B8C_.wvu.FilterData" localSheetId="0" hidden="1">'План_2013'!$A$14:$O$654</definedName>
    <definedName name="Z_5C0B8BB4_E1C1_4431_875C_ED6846F28964_.wvu.FilterData" localSheetId="0" hidden="1">'План_2013'!$A$14:$O$650</definedName>
    <definedName name="Z_5C12FE7E_7A6C_4AB8_9C52_12E6E49EAD2C_.wvu.FilterData" localSheetId="0" hidden="1">'План_2013'!$A$14:$O$528</definedName>
    <definedName name="Z_5C792C4F_C1C5_4435_B745_B1649A713ED2_.wvu.FilterData" localSheetId="0" hidden="1">'План_2013'!$A$14:$O$627</definedName>
    <definedName name="Z_5CF4A44F_0B8F_4052_84FC_FC6704F393D5_.wvu.FilterData" localSheetId="0" hidden="1">'План_2013'!$A$14:$O$654</definedName>
    <definedName name="Z_5D2CB835_8262_4E85_BE83_43A208926194_.wvu.FilterData" localSheetId="0" hidden="1">'План_2013'!$14:$655</definedName>
    <definedName name="Z_5D82F383_E0B1_44CF_92D9_852790E847E4_.wvu.FilterData" localSheetId="0" hidden="1">'План_2013'!$A$14:$O$651</definedName>
    <definedName name="Z_5DB5887F_D2C6_4B30_947D_E7A6A194BF1F_.wvu.FilterData" localSheetId="0" hidden="1">'План_2013'!$A$14:$O$631</definedName>
    <definedName name="Z_5DCF18D1_546E_47D5_AB03_E7A5EDEBEC5E_.wvu.FilterData" localSheetId="0" hidden="1">'План_2013'!$A$14:$O$624</definedName>
    <definedName name="Z_5DDB486E_9609_4445_9AD2_C157212E9233_.wvu.FilterData" localSheetId="0" hidden="1">'План_2013'!$A$14:$O$654</definedName>
    <definedName name="Z_5E5C6859_7CED_413C_A4E0_9A1C9EDC3FB1_.wvu.FilterData" localSheetId="0" hidden="1">'План_2013'!$A$14:$O$654</definedName>
    <definedName name="Z_5E930844_ACE6_4BC6_B725_7A34D1FE68BF_.wvu.FilterData" localSheetId="0" hidden="1">'План_2013'!$A$14:$O$623</definedName>
    <definedName name="Z_5FCC23AB_3EE9_4B92_8D55_30324199501A_.wvu.FilterData" localSheetId="0" hidden="1">'План_2013'!$A$14:$O$597</definedName>
    <definedName name="Z_5FF528BF_25A6_4C69_999D_628DCC473434_.wvu.FilterData" localSheetId="0" hidden="1">'План_2013'!$A$14:$O$628</definedName>
    <definedName name="Z_60CA32B5_12A1_4D01_918F_B3912A615B17_.wvu.FilterData" localSheetId="0" hidden="1">'План_2013'!$A$14:$O$645</definedName>
    <definedName name="Z_60F5F20B_D2D0_41D1_B7F0_276D3802980E_.wvu.FilterData" localSheetId="0" hidden="1">'План_2013'!$A$14:$O$628</definedName>
    <definedName name="Z_61483EB4_39F8_4DB4_BB03_C1B43BE03296_.wvu.FilterData" localSheetId="0" hidden="1">'План_2013'!$14:$651</definedName>
    <definedName name="Z_62FFA23C_0652_4811_8585_9DA28481B5EB_.wvu.FilterData" localSheetId="0" hidden="1">'План_2013'!$A$14:$O$650</definedName>
    <definedName name="Z_634EA894_F0B3_419C_91FC_B18A570D3D86_.wvu.FilterData" localSheetId="0" hidden="1">'План_2013'!$A$14:$O$627</definedName>
    <definedName name="Z_6438E0F8_9186_4D18_B4B7_6DD32347FE58_.wvu.FilterData" localSheetId="0" hidden="1">'План_2013'!$A$14:$O$625</definedName>
    <definedName name="Z_64F80CEC_5E2E_4FC2_B1D4_F1C0DD4698FF_.wvu.FilterData" localSheetId="0" hidden="1">'План_2013'!$A$14:$O$594</definedName>
    <definedName name="Z_65859A16_864D_4008_93EB_12CA8980E0F2_.wvu.FilterData" localSheetId="0" hidden="1">'План_2013'!$A$14:$O$596</definedName>
    <definedName name="Z_66225311_41CF_40EE_88A0_40F60466238F_.wvu.FilterData" localSheetId="0" hidden="1">'План_2013'!$A$14:$O$648</definedName>
    <definedName name="Z_6750E9BD_25DC_4E0F_8BC9_181DE122B181_.wvu.FilterData" localSheetId="0" hidden="1">'План_2013'!$14:$651</definedName>
    <definedName name="Z_6759813D_69C5_4326_87FE_E779A089F348_.wvu.FilterData" localSheetId="0" hidden="1">'План_2013'!$A$14:$O$630</definedName>
    <definedName name="Z_67BFB15E_AB0E_4DAE_95E6_A35965E08DC9_.wvu.FilterData" localSheetId="0" hidden="1">'План_2013'!$A$14:$O$616</definedName>
    <definedName name="Z_683ECF20_528C_403D_8595_3D993040D74B_.wvu.FilterData" localSheetId="0" hidden="1">'План_2013'!$A$14:$O$624</definedName>
    <definedName name="Z_68498D11_F3C6_4878_94A6_016E05800E5A_.wvu.FilterData" localSheetId="0" hidden="1">'План_2013'!$A$14:$O$587</definedName>
    <definedName name="Z_6851F9AE_378F_4E0D_A87E_DED628BD90F6_.wvu.FilterData" localSheetId="0" hidden="1">'План_2013'!$A$14:$O$623</definedName>
    <definedName name="Z_68703E4C_7820_4DF3_934D_6F0312A477C6_.wvu.FilterData" localSheetId="0" hidden="1">'План_2013'!$A$14:$O$654</definedName>
    <definedName name="Z_68C8AE07_3F88_413B_9281_61A8103A9F3A_.wvu.FilterData" localSheetId="0" hidden="1">'План_2013'!$A$14:$O$628</definedName>
    <definedName name="Z_6960C3B9_293E_49C7_BD63_3231CFCCF3A1_.wvu.FilterData" localSheetId="0" hidden="1">'План_2013'!$14:$654</definedName>
    <definedName name="Z_69CBA73C_A907_4CEF_AF12_56EF5A1CED71_.wvu.FilterData" localSheetId="0" hidden="1">'План_2013'!$A$14:$O$651</definedName>
    <definedName name="Z_69ECFA93_C940_420F_A39D_7CD544D23305_.wvu.FilterData" localSheetId="0" hidden="1">'План_2013'!$A$14:$O$645</definedName>
    <definedName name="Z_6A75F3AA_90ED_42A4_980A_37FDBAD47EEB_.wvu.FilterData" localSheetId="0" hidden="1">'План_2013'!$A$14:$O$621</definedName>
    <definedName name="Z_6A8DADE0_3979_444C_890D_264657E2E811_.wvu.FilterData" localSheetId="0" hidden="1">'План_2013'!$A$14:$O$650</definedName>
    <definedName name="Z_6A9AA1B9_438B_42BF_979D_F6B2C9BBFBEE_.wvu.FilterData" localSheetId="0" hidden="1">'План_2013'!$A$14:$O$621</definedName>
    <definedName name="Z_6B1DD4B8_4244_46A8_896C_A1EA088B41DC_.wvu.FilterData" localSheetId="0" hidden="1">'План_2013'!$A$14:$O$621</definedName>
    <definedName name="Z_6B1FC2B6_F09A_44CE_9E9C_28BB620B8826_.wvu.FilterData" localSheetId="0" hidden="1">'План_2013'!$A$14:$O$623</definedName>
    <definedName name="Z_6B7C1DB6_5BF6_484D_9A75_2E5F828E09EE_.wvu.FilterData" localSheetId="0" hidden="1">'План_2013'!$A$14:$O$596</definedName>
    <definedName name="Z_6C3BF9E5_729F_484F_A0A0_1CE5309F23A5_.wvu.FilterData" localSheetId="0" hidden="1">'План_2013'!$A$14:$O$648</definedName>
    <definedName name="Z_6C513B85_4D3E_4BE6_AA6B_B73AF7DBE3C4_.wvu.FilterData" localSheetId="0" hidden="1">'План_2013'!$A$14:$O$627</definedName>
    <definedName name="Z_6CDCBCB4_8C55_4CA3_822A_B6A152182EA2_.wvu.FilterData" localSheetId="0" hidden="1">'План_2013'!$A$14:$O$654</definedName>
    <definedName name="Z_6D27784F_A531_4140_969E_E5A9FCA65BAD_.wvu.FilterData" localSheetId="0" hidden="1">'План_2013'!$A$14:$O$646</definedName>
    <definedName name="Z_6D76EA9E_C5E0_4AF9_8BEA_76C682EAE28E_.wvu.FilterData" localSheetId="0" hidden="1">'План_2013'!$A$14:$O$645</definedName>
    <definedName name="Z_6D773BAD_AE3F_4C7C_8878_5E726C009B48_.wvu.FilterData" localSheetId="0" hidden="1">'План_2013'!$14:$655</definedName>
    <definedName name="Z_6D85FCAE_FAB0_40B3_8E57_2E582D903146_.wvu.FilterData" localSheetId="0" hidden="1">'План_2013'!$A$14:$O$623</definedName>
    <definedName name="Z_6DBBF8C3_7479_4CB5_B69D_FEC0E8719B51_.wvu.FilterData" localSheetId="0" hidden="1">'План_2013'!$A$14:$O$629</definedName>
    <definedName name="Z_6DE51002_897F_432F_BB95_B787A865E727_.wvu.FilterData" localSheetId="0" hidden="1">'План_2013'!$A$14:$O$528</definedName>
    <definedName name="Z_6E7D8994_D671_4379_B818_1186DF6A6B6D_.wvu.FilterData" localSheetId="0" hidden="1">'План_2013'!$A$14:$O$528</definedName>
    <definedName name="Z_6EB88176_D1CF_4FFA_873C_AB5C4009E604_.wvu.FilterData" localSheetId="0" hidden="1">'План_2013'!$A$14:$O$648</definedName>
    <definedName name="Z_6FFE577A_A4AF_4E31_A937_E9F76C09CD45_.wvu.FilterData" localSheetId="0" hidden="1">'План_2013'!$A$14:$O$654</definedName>
    <definedName name="Z_70CE59D3_EB1A_4972_9BBD_A9E03ADD9529_.wvu.FilterData" localSheetId="0" hidden="1">'План_2013'!$A$14:$O$645</definedName>
    <definedName name="Z_70D53C45_A479_4D37_8FBB_C83E929295E4_.wvu.FilterData" localSheetId="0" hidden="1">'План_2013'!$A$14:$O$528</definedName>
    <definedName name="Z_70F68AEE_260E_4F06_936C_19901E66FC3C_.wvu.FilterData" localSheetId="0" hidden="1">'План_2013'!$A$14:$O$528</definedName>
    <definedName name="Z_718421CC_5A33_48B1_9C7F_22EAA959119B_.wvu.FilterData" localSheetId="0" hidden="1">'План_2013'!$14:$654</definedName>
    <definedName name="Z_71C16E0D_A23B_414A_8F26_DF727ED367D7_.wvu.FilterData" localSheetId="0" hidden="1">'План_2013'!$A$14:$O$528</definedName>
    <definedName name="Z_71E04556_2D70_4CA2_BF4E_544104170C5D_.wvu.FilterData" localSheetId="0" hidden="1">'План_2013'!$A$14:$O$528</definedName>
    <definedName name="Z_722D408B_BADB_4A07_BA3D_31FB117CF345_.wvu.FilterData" localSheetId="0" hidden="1">'План_2013'!$A$14:$O$623</definedName>
    <definedName name="Z_726AC2B5_29F4_46A3_BD0F_CD7A808B7575_.wvu.FilterData" localSheetId="0" hidden="1">'План_2013'!$A$14:$O$596</definedName>
    <definedName name="Z_732B7586_6C1A_4EB9_812D_F8DAB18A6A93_.wvu.FilterData" localSheetId="0" hidden="1">'План_2013'!$A$14:$O$612</definedName>
    <definedName name="Z_733D0D20_7FB4_4961_A2FD_ABBE46D184F8_.wvu.FilterData" localSheetId="0" hidden="1">'План_2013'!$A$14:$O$648</definedName>
    <definedName name="Z_73B178FA_0A12_42CC_A743_6F5262CD3C23_.wvu.FilterData" localSheetId="0" hidden="1">'План_2013'!$A$14:$O$528</definedName>
    <definedName name="Z_74444749_4195_42AE_88A8_B25697FC805F_.wvu.FilterData" localSheetId="0" hidden="1">'План_2013'!$A$14:$O$588</definedName>
    <definedName name="Z_752D74A8_6255_4A04_A091_03C98B24D9E0_.wvu.FilterData" localSheetId="0" hidden="1">'План_2013'!$A$14:$O$528</definedName>
    <definedName name="Z_75523B09_C213_424B_8F12_0A46489215A9_.wvu.FilterData" localSheetId="0" hidden="1">'План_2013'!$A$14:$O$528</definedName>
    <definedName name="Z_755338F8_DBF1_4A99_B8DC_55B74260D0AF_.wvu.FilterData" localSheetId="0" hidden="1">'План_2013'!$14:$654</definedName>
    <definedName name="Z_75BDAA56_1A41_4342_8816_AEDEA35A11B3_.wvu.FilterData" localSheetId="0" hidden="1">'План_2013'!$A$14:$O$646</definedName>
    <definedName name="Z_75D9A81C_5C38_4BC3_A934_57DA0984B97C_.wvu.FilterData" localSheetId="0" hidden="1">'План_2013'!$A$14:$O$650</definedName>
    <definedName name="Z_766B820A_0B23_4968_AECE_38156297C08D_.wvu.FilterData" localSheetId="0" hidden="1">'План_2013'!$A$14:$O$652</definedName>
    <definedName name="Z_7685536C_F857_41C1_9727_5232E4B7370D_.wvu.FilterData" localSheetId="0" hidden="1">'План_2013'!$A$14:$O$645</definedName>
    <definedName name="Z_77271056_BEC6_45BB_A088_719C128E5CA9_.wvu.FilterData" localSheetId="0" hidden="1">'План_2013'!$A$14:$O$645</definedName>
    <definedName name="Z_776BE6E5_DBC7_44A5_80F0_EDC65B5BA6D0_.wvu.FilterData" localSheetId="0" hidden="1">'План_2013'!$A$14:$O$645</definedName>
    <definedName name="Z_777094A0_1499_4C9D_B52C_741DAB3DC0E2_.wvu.FilterData" localSheetId="0" hidden="1">'План_2013'!$A$14:$O$627</definedName>
    <definedName name="Z_7781BF87_565A_41E2_BC4A_65B1BB0FE2AE_.wvu.FilterData" localSheetId="0" hidden="1">'План_2013'!$14:$654</definedName>
    <definedName name="Z_7819FB82_DE5A_483D_B8D8_F4C72697B7E4_.wvu.FilterData" localSheetId="0" hidden="1">'План_2013'!$A$14:$O$628</definedName>
    <definedName name="Z_784095F5_20C1_4FB8_9454_AD2DF4DDBC32_.wvu.FilterData" localSheetId="0" hidden="1">'План_2013'!$A$14:$O$627</definedName>
    <definedName name="Z_7878BD89_2546_48C1_9731_AAF409EA6BD2_.wvu.FilterData" localSheetId="0" hidden="1">'План_2013'!$A$14:$O$628</definedName>
    <definedName name="Z_78ABD23B_3200_430A_8DA3_42D938A4629F_.wvu.FilterData" localSheetId="0" hidden="1">'План_2013'!$A$14:$O$645</definedName>
    <definedName name="Z_78D071DB_3144_4402_B76B_BD994E9F2F6F_.wvu.FilterData" localSheetId="0" hidden="1">'План_2013'!$A$14:$O$650</definedName>
    <definedName name="Z_78FC5D6C_C159_4E1D_87D3_B87DEC0ECA12_.wvu.FilterData" localSheetId="0" hidden="1">'План_2013'!$A$14:$O$622</definedName>
    <definedName name="Z_79081706_1C9C_4EEE_8C02_D366636E733D_.wvu.FilterData" localSheetId="0" hidden="1">'План_2013'!$A$14:$O$528</definedName>
    <definedName name="Z_79614EBD_0133_40A2_B487_29A5F933F318_.wvu.FilterData" localSheetId="0" hidden="1">'План_2013'!$A$14:$O$593</definedName>
    <definedName name="Z_79921714_6D6A_45E4_8905_F7CD10CA161C_.wvu.FilterData" localSheetId="0" hidden="1">'План_2013'!$A$14:$O$627</definedName>
    <definedName name="Z_79AB9C20_F19A_4013_84A8_FF0B9508864D_.wvu.FilterData" localSheetId="0" hidden="1">'План_2013'!$A$14:$O$645</definedName>
    <definedName name="Z_79FA191E_8BFB_4C84_8AA0_22034C7730B1_.wvu.FilterData" localSheetId="0" hidden="1">'План_2013'!$A$14:$O$651</definedName>
    <definedName name="Z_7A72DEEE_115B_4556_8736_8AACD31A74CF_.wvu.FilterData" localSheetId="0" hidden="1">'План_2013'!$A$14:$O$654</definedName>
    <definedName name="Z_7AC2120C_6C01_46D3_8E7D_B1DE0E2CE907_.wvu.FilterData" localSheetId="0" hidden="1">'План_2013'!$A$14:$O$627</definedName>
    <definedName name="Z_7ADCF8A8_0F7E_4AF4_B9A7_CBE1A3BBF9BB_.wvu.FilterData" localSheetId="0" hidden="1">'План_2013'!$14:$654</definedName>
    <definedName name="Z_7B06716B_FF22_492D_B5FC_8E44420C8E0E_.wvu.FilterData" localSheetId="0" hidden="1">'План_2013'!$A$14:$O$623</definedName>
    <definedName name="Z_7BB144AF_9915_4B02_9306_B04D81103904_.wvu.FilterData" localSheetId="0" hidden="1">'План_2013'!$A$14:$O$528</definedName>
    <definedName name="Z_7BBDF90B_6956_4492_AF4C_6273D85B08D8_.wvu.FilterData" localSheetId="0" hidden="1">'План_2013'!$14:$654</definedName>
    <definedName name="Z_7BC07F48_1A87_49F6_9FE3_F0C55C3F98F0_.wvu.FilterData" localSheetId="0" hidden="1">'План_2013'!$A$14:$O$612</definedName>
    <definedName name="Z_7BC5BDC0_75D9_4C2F_B2C6_D9F4A75A7C45_.wvu.FilterData" localSheetId="0" hidden="1">'План_2013'!$A$14:$O$622</definedName>
    <definedName name="Z_7BC8DD50_5DC0_41E0_8A34_8517F0275779_.wvu.FilterData" localSheetId="0" hidden="1">'План_2013'!$A$14:$O$587</definedName>
    <definedName name="Z_7BD7F613_2592_41C5_9A58_27D8743A7E18_.wvu.FilterData" localSheetId="0" hidden="1">'План_2013'!$A$14:$O$622</definedName>
    <definedName name="Z_7BEC94E0_2E6D_4C9B_B981_79121C7315EB_.wvu.FilterData" localSheetId="0" hidden="1">'План_2013'!$A$14:$O$627</definedName>
    <definedName name="Z_7C843EBF_07F6_4913_BCEA_F46CE3B21733_.wvu.FilterData" localSheetId="0" hidden="1">'План_2013'!$A$14:$O$528</definedName>
    <definedName name="Z_7C9B65E9_5757_4247_AFDD_D3D1FB7EF9AF_.wvu.FilterData" localSheetId="0" hidden="1">'План_2013'!$A$14:$O$648</definedName>
    <definedName name="Z_7D738FF2_6A9D_4580_82FD_EC1FD7E67723_.wvu.FilterData" localSheetId="0" hidden="1">'План_2013'!$A$14:$O$646</definedName>
    <definedName name="Z_7E46D9B6_183C_4E57_8F0A_1FE487A5F6EF_.wvu.FilterData" localSheetId="0" hidden="1">'План_2013'!$A$14:$O$587</definedName>
    <definedName name="Z_7E50CC59_E620_4F0E_A55D_255A8C7AD94E_.wvu.FilterData" localSheetId="0" hidden="1">'План_2013'!$A$14:$O$612</definedName>
    <definedName name="Z_7E951852_0D5E_4D88_B971_40FC4979F8DD_.wvu.FilterData" localSheetId="0" hidden="1">'План_2013'!$A$14:$O$528</definedName>
    <definedName name="Z_7EB5F1D7_0380_44AA_B58C_B4104CA49706_.wvu.FilterData" localSheetId="0" hidden="1">'План_2013'!$A$14:$O$528</definedName>
    <definedName name="Z_7ECF282E_3F3C_4045_BE38_3EC3C01D7F10_.wvu.FilterData" localSheetId="0" hidden="1">'План_2013'!$A$14:$O$654</definedName>
    <definedName name="Z_7EF5D37F_12C9_4B51_A8EE_897345D95808_.wvu.FilterData" localSheetId="0" hidden="1">'План_2013'!$A$14:$O$623</definedName>
    <definedName name="Z_7F645901_4CEF_4A42_B2A3_6BB2798D2B8F_.wvu.FilterData" localSheetId="0" hidden="1">'План_2013'!$14:$655</definedName>
    <definedName name="Z_7FE348A6_CBBC_4AD2_B8D4_5CBE4961C899_.wvu.FilterData" localSheetId="0" hidden="1">'План_2013'!$A$14:$O$622</definedName>
    <definedName name="Z_807DD78A_4D5C_4700_B7AD_EAF78217509E_.wvu.FilterData" localSheetId="0" hidden="1">'План_2013'!$A$14:$O$528</definedName>
    <definedName name="Z_80FCBC9D_FCB0_485E_9AA3_055B17005032_.wvu.FilterData" localSheetId="0" hidden="1">'План_2013'!$A$14:$O$627</definedName>
    <definedName name="Z_8115B115_EBBE_485B_AC1F_C3873B8554E3_.wvu.FilterData" localSheetId="0" hidden="1">'План_2013'!$A$14:$O$628</definedName>
    <definedName name="Z_813BA83F_309B_42F2_85F9_84266FBD2EF5_.wvu.FilterData" localSheetId="0" hidden="1">'План_2013'!$A$14:$O$650</definedName>
    <definedName name="Z_82070C97_5592_4A88_8423_DF3D1C5D5B49_.wvu.FilterData" localSheetId="0" hidden="1">'План_2013'!$B$14:$O$14</definedName>
    <definedName name="Z_820FCEE4_83C6_48DD_B2B6_F91C303BD1AC_.wvu.FilterData" localSheetId="0" hidden="1">'План_2013'!$A$14:$O$651</definedName>
    <definedName name="Z_82249624_B5C3_4961_ADE1_9F9C22229883_.wvu.FilterData" localSheetId="0" hidden="1">'План_2013'!$14:$655</definedName>
    <definedName name="Z_822E59FB_4383_444F_997B_9007702CEB01_.wvu.FilterData" localSheetId="0" hidden="1">'План_2013'!$A$14:$O$587</definedName>
    <definedName name="Z_82AFB1AC_8706_4260_A9A1_F62880BC9310_.wvu.FilterData" localSheetId="0" hidden="1">'План_2013'!$A$14:$O$622</definedName>
    <definedName name="Z_82C9A404_33A6_4EE0_A6A8_F8A6C497D30D_.wvu.FilterData" localSheetId="0" hidden="1">'План_2013'!$A$14:$O$625</definedName>
    <definedName name="Z_8302B0F6_EEEF_499C_B170_98D0AC8C278E_.wvu.FilterData" localSheetId="0" hidden="1">'План_2013'!$A$14:$O$588</definedName>
    <definedName name="Z_83B035D1_E04F_4565_8560_BDA2DA27FAFC_.wvu.FilterData" localSheetId="0" hidden="1">'План_2013'!$14:$655</definedName>
    <definedName name="Z_83C181F4_2232_49F6_AB2C_97DBA5F5524A_.wvu.FilterData" localSheetId="0" hidden="1">'План_2013'!$14:$654</definedName>
    <definedName name="Z_83DF5F26_30D4_4AD6_B579_4045C2CBA139_.wvu.FilterData" localSheetId="0" hidden="1">'План_2013'!$A$14:$O$612</definedName>
    <definedName name="Z_83E0E053_BDB7_484B_BCC6_18328758546E_.wvu.FilterData" localSheetId="0" hidden="1">'План_2013'!$14:$654</definedName>
    <definedName name="Z_843FDCD4_8A58_4198_AAA0_EA580CCCB4F1_.wvu.FilterData" localSheetId="0" hidden="1">'План_2013'!$A$14:$O$528</definedName>
    <definedName name="Z_8448908F_61B4_495D_8A22_5A62B5AAAC70_.wvu.FilterData" localSheetId="0" hidden="1">'План_2013'!$A$14:$O$528</definedName>
    <definedName name="Z_8463E4FA_2166_401D_A53B_97678B01DB45_.wvu.FilterData" localSheetId="0" hidden="1">'План_2013'!$14:$655</definedName>
    <definedName name="Z_849CAA83_5706_4378_8B90_F956C50833C9_.wvu.FilterData" localSheetId="0" hidden="1">'План_2013'!$A$14:$O$528</definedName>
    <definedName name="Z_8524C01B_6EA9_408A_A1D1_87BCE0F1D3BF_.wvu.FilterData" localSheetId="0" hidden="1">'План_2013'!$14:$650</definedName>
    <definedName name="Z_85B56CCA_F894_4ACA_A5E7_A395DB3E05CC_.wvu.FilterData" localSheetId="0" hidden="1">'План_2013'!$A$14:$O$654</definedName>
    <definedName name="Z_86A18420_3B8E_4441_BF90_94505F69081C_.wvu.FilterData" localSheetId="0" hidden="1">'План_2013'!$A$14:$O$654</definedName>
    <definedName name="Z_87189C56_B4D9_423A_84E5_AC0A18966095_.wvu.FilterData" localSheetId="0" hidden="1">'План_2013'!$A$14:$O$648</definedName>
    <definedName name="Z_873AE8F1_A811_4483_B007_DDC68FBF5354_.wvu.FilterData" localSheetId="0" hidden="1">'План_2013'!$A$14:$O$645</definedName>
    <definedName name="Z_87AB1091_0E74_4130_BC31_9861D35F3A66_.wvu.FilterData" localSheetId="0" hidden="1">'План_2013'!$A$14:$O$651</definedName>
    <definedName name="Z_881B8DAF_188B_4AF8_9125_6F2612AE09D3_.wvu.FilterData" localSheetId="0" hidden="1">'План_2013'!$A$14:$O$645</definedName>
    <definedName name="Z_885897A5_3830_46EF_A9EB_84A4380CFE4E_.wvu.FilterData" localSheetId="0" hidden="1">'План_2013'!$A$14:$O$654</definedName>
    <definedName name="Z_887892D5_5796_467D_8C30_9685A7A23E86_.wvu.FilterData" localSheetId="0" hidden="1">'План_2013'!$A$14:$O$631</definedName>
    <definedName name="Z_892A7539_5C50_4286_ADFA_61201A132CBF_.wvu.FilterData" localSheetId="0" hidden="1">'План_2013'!$A$14:$O$623</definedName>
    <definedName name="Z_896D2B83_1490_4FAD_9CC6_69682148A752_.wvu.FilterData" localSheetId="0" hidden="1">'План_2013'!$A$14:$O$612</definedName>
    <definedName name="Z_89D1B719_F7A1_40EB_9B70_5DB3DF5C7079_.wvu.FilterData" localSheetId="0" hidden="1">'План_2013'!$14:$650</definedName>
    <definedName name="Z_8A4522FE_BDF4_45C4_A79A_D0402970FD44_.wvu.FilterData" localSheetId="0" hidden="1">'План_2013'!$A$14:$O$645</definedName>
    <definedName name="Z_8A569819_FD19_43A8_8224_2FB46AE73A11_.wvu.FilterData" localSheetId="0" hidden="1">'План_2013'!$A$14:$O$612</definedName>
    <definedName name="Z_8A640529_2687_40B8_BACC_DFCA16180E84_.wvu.FilterData" localSheetId="0" hidden="1">'План_2013'!$A$14:$O$623</definedName>
    <definedName name="Z_8AA79DD0_3F8E_42E0_9210_763920CA2259_.wvu.FilterData" localSheetId="0" hidden="1">'План_2013'!$A$14:$O$587</definedName>
    <definedName name="Z_8ADED9B4_285F_4733_BAD6_436F4AD18BCC_.wvu.FilterData" localSheetId="0" hidden="1">'План_2013'!$A$14:$O$619</definedName>
    <definedName name="Z_8BF48D9C_A1E9_40E2_BA1E_E254D6FF2F1B_.wvu.FilterData" localSheetId="0" hidden="1">'План_2013'!$A$14:$O$645</definedName>
    <definedName name="Z_8C07CA4E_899C_489D_BA3B_300C56B296D2_.wvu.FilterData" localSheetId="0" hidden="1">'План_2013'!$A$14:$O$528</definedName>
    <definedName name="Z_8C9D1BB8_63FF_4454_85CB_1C9EDB0D3C5D_.wvu.FilterData" localSheetId="0" hidden="1">'План_2013'!$14:$655</definedName>
    <definedName name="Z_8CCCB741_38E6_45FD_9915_B8D0529FAF83_.wvu.FilterData" localSheetId="0" hidden="1">'План_2013'!$A$14:$O$597</definedName>
    <definedName name="Z_8D702CBD_F4B2_45B3_BEF1_50824F16E230_.wvu.FilterData" localSheetId="0" hidden="1">'План_2013'!$A$14:$O$627</definedName>
    <definedName name="Z_8E116130_FAC5_46A4_88E4_DDFC7DA5767E_.wvu.FilterData" localSheetId="0" hidden="1">'План_2013'!$A$14:$O$654</definedName>
    <definedName name="Z_8EB4AB00_82B6_4CF5_8F08_F0F66480A7DB_.wvu.FilterData" localSheetId="0" hidden="1">'План_2013'!$A$14:$O$622</definedName>
    <definedName name="Z_8FA141F7_FFD9_4D93_89FF_45D18B1040C6_.wvu.FilterData" localSheetId="0" hidden="1">'План_2013'!$14:$655</definedName>
    <definedName name="Z_8FBD64A1_7803_4D48_B3E5_3B514FED720D_.wvu.FilterData" localSheetId="0" hidden="1">'План_2013'!$A$14:$O$622</definedName>
    <definedName name="Z_8FEBF554_30CB_493D_B753_464CD69DD931_.wvu.FilterData" localSheetId="0" hidden="1">'План_2013'!$A$14:$O$645</definedName>
    <definedName name="Z_90740EDD_C2A7_4D7E_B88A_787667347665_.wvu.FilterData" localSheetId="0" hidden="1">'План_2013'!$A$14:$O$645</definedName>
    <definedName name="Z_90B893C3_E781_42EF_92C1_13AF0B851FF3_.wvu.FilterData" localSheetId="0" hidden="1">'План_2013'!$A$14:$O$528</definedName>
    <definedName name="Z_90FA6F15_4224_4004_9CB0_880E5038BA89_.wvu.FilterData" localSheetId="0" hidden="1">'План_2013'!$A$14:$O$622</definedName>
    <definedName name="Z_91A0A263_7761_4C22_91CF_8691CCA244ED_.wvu.FilterData" localSheetId="0" hidden="1">'План_2013'!$14:$655</definedName>
    <definedName name="Z_92B02CAF_D002_48A6_BB78_07FB9B688D3F_.wvu.FilterData" localSheetId="0" hidden="1">'План_2013'!$A$14:$O$654</definedName>
    <definedName name="Z_932DA1B4_9C5A_4E64_BEC8_0165091F3394_.wvu.FilterData" localSheetId="0" hidden="1">'План_2013'!$14:$654</definedName>
    <definedName name="Z_93536D76_A96B_4652_A078_B0791F6A43DD_.wvu.FilterData" localSheetId="0" hidden="1">'План_2013'!$A$14:$O$621</definedName>
    <definedName name="Z_936F77E0_7937_47D0_A19C_A79E3B98FD55_.wvu.FilterData" localSheetId="0" hidden="1">'План_2013'!$A$14:$O$624</definedName>
    <definedName name="Z_93939291_0AF2_495E_B017_1BF579A042F0_.wvu.FilterData" localSheetId="0" hidden="1">'План_2013'!$A$14:$O$631</definedName>
    <definedName name="Z_941F4A79_B81C_469B_8F52_B2F9C2EFD340_.wvu.FilterData" localSheetId="0" hidden="1">'План_2013'!$A$14:$O$616</definedName>
    <definedName name="Z_949292E5_D14C_420B_98CF_57E7ECB4708D_.wvu.FilterData" localSheetId="0" hidden="1">'План_2013'!$A$14:$O$528</definedName>
    <definedName name="Z_94DB5645_91F8_4871_9460_67D41D1DB6FC_.wvu.FilterData" localSheetId="0" hidden="1">'План_2013'!$B$14:$O$14</definedName>
    <definedName name="Z_95458E75_88D9_4BDC_9551_687B9454B298_.wvu.FilterData" localSheetId="0" hidden="1">'План_2013'!$A$14:$O$645</definedName>
    <definedName name="Z_95486F54_0928_4842_B150_643F2782EC6A_.wvu.FilterData" localSheetId="0" hidden="1">'План_2013'!$A$14:$O$650</definedName>
    <definedName name="Z_95DCB94B_97E1_404E_93CE_DCDB5A6B88E0_.wvu.FilterData" localSheetId="0" hidden="1">'План_2013'!$A$14:$O$648</definedName>
    <definedName name="Z_96655BE4_D2CF_4E80_A97A_7711EC48E0DB_.wvu.FilterData" localSheetId="0" hidden="1">'План_2013'!$A$14:$O$645</definedName>
    <definedName name="Z_96AE8A9E_D505_4C4F_867A_10B51091982A_.wvu.FilterData" localSheetId="0" hidden="1">'План_2013'!$A$14:$O$623</definedName>
    <definedName name="Z_96E18085_CD55_4F09_9D53_7EFFFD2095D1_.wvu.FilterData" localSheetId="0" hidden="1">'План_2013'!$A$14:$O$654</definedName>
    <definedName name="Z_973D114B_8221_42E8_8A1F_B58143C5F0C4_.wvu.FilterData" localSheetId="0" hidden="1">'План_2013'!$A$14:$O$622</definedName>
    <definedName name="Z_974B1869_CA4C_4731_A404_34B07E068EF2_.wvu.FilterData" localSheetId="0" hidden="1">'План_2013'!$A$14:$O$627</definedName>
    <definedName name="Z_9851FF8B_0632_4B22_8F2E_D4B4CD638A60_.wvu.FilterData" localSheetId="0" hidden="1">'План_2013'!$A$14:$O$623</definedName>
    <definedName name="Z_989CE51C_D5B0_47D6_9772_948EBFBBE2FF_.wvu.FilterData" localSheetId="0" hidden="1">'План_2013'!$14:$654</definedName>
    <definedName name="Z_98CAE976_837D_42C4_8947_C33030CEAE70_.wvu.FilterData" localSheetId="0" hidden="1">'План_2013'!$A$14:$O$648</definedName>
    <definedName name="Z_9919B4F1_709D_41BA_B7FA_0239648A9A71_.wvu.FilterData" localSheetId="0" hidden="1">'План_2013'!$A$14:$O$654</definedName>
    <definedName name="Z_9936C7BB_B35D_4BD4_8490_736393882C77_.wvu.FilterData" localSheetId="0" hidden="1">'План_2013'!$A$14:$O$596</definedName>
    <definedName name="Z_995FEAA2_ADEF_4EE0_8710_F501E64F56BC_.wvu.FilterData" localSheetId="0" hidden="1">'План_2013'!$A$14:$O$650</definedName>
    <definedName name="Z_9968B533_081A_4B60_AAAB_FDBFCDB29719_.wvu.FilterData" localSheetId="0" hidden="1">'План_2013'!$A$14:$O$631</definedName>
    <definedName name="Z_99E50BCE_8121_4B30_B705_44D84960E6A4_.wvu.FilterData" localSheetId="0" hidden="1">'План_2013'!$A$14:$O$654</definedName>
    <definedName name="Z_99FE227E_D1DE_406D_8F17_D20319AE5393_.wvu.FilterData" localSheetId="0" hidden="1">'План_2013'!$A$14:$O$621</definedName>
    <definedName name="Z_9A43F83E_CAD6_4C8E_B72D_DAC6E5ED6479_.wvu.FilterData" localSheetId="0" hidden="1">'План_2013'!$A$14:$O$596</definedName>
    <definedName name="Z_9B4C5F97_4C35_4B8A_93BB_25B037B84473_.wvu.FilterData" localSheetId="0" hidden="1">'План_2013'!$A$14:$O$528</definedName>
    <definedName name="Z_9C015CBC_2D65_4E30_9468_DA2ABA9DF91D_.wvu.FilterData" localSheetId="0" hidden="1">'План_2013'!$A$14:$O$654</definedName>
    <definedName name="Z_9C2BA2E8_743A_4229_BA9C_B11524C9040C_.wvu.FilterData" localSheetId="0" hidden="1">'План_2013'!$A$14:$O$624</definedName>
    <definedName name="Z_9C38AB28_4D45_4BEB_8CA5_79702270587D_.wvu.FilterData" localSheetId="0" hidden="1">'План_2013'!$A$14:$O$623</definedName>
    <definedName name="Z_9DE013F1_1FC2_4BAD_AAD3_ABA8E4F5B3F2_.wvu.FilterData" localSheetId="0" hidden="1">'План_2013'!$A$14:$O$628</definedName>
    <definedName name="Z_9E39E38D_FA8B_4D0E_8C6D_9551CCD2C2C1_.wvu.FilterData" localSheetId="0" hidden="1">'План_2013'!$A$14:$O$654</definedName>
    <definedName name="Z_9E3F6BAC_FED7_43CE_9722_91EF5A75E587_.wvu.FilterData" localSheetId="0" hidden="1">'План_2013'!$A$14:$O$645</definedName>
    <definedName name="Z_9E996F0D_F934_421C_ABD6_F35454775C53_.wvu.FilterData" localSheetId="0" hidden="1">'План_2013'!$A$14:$O$528</definedName>
    <definedName name="Z_9EE480AA_27DD_4C0B_A0E9_AE345AADC8B5_.wvu.FilterData" localSheetId="0" hidden="1">'План_2013'!$A$14:$O$654</definedName>
    <definedName name="Z_9F191972_59E3_453A_856A_0EA6EA325F94_.wvu.FilterData" localSheetId="0" hidden="1">'План_2013'!$A$14:$O$648</definedName>
    <definedName name="Z_9F654392_FA5F_40F0_BC99_3A7550228EA9_.wvu.FilterData" localSheetId="0" hidden="1">'План_2013'!$A$14:$O$624</definedName>
    <definedName name="Z_9F863FD2_BEEA_4D32_A0C7_539510E21064_.wvu.FilterData" localSheetId="0" hidden="1">'План_2013'!$A$14:$O$528</definedName>
    <definedName name="Z_9FAC6E73_039F_4BC5_A8F2_0AB7E1804F20_.wvu.FilterData" localSheetId="0" hidden="1">'План_2013'!$A$14:$O$652</definedName>
    <definedName name="Z_9FDE407E_E6F0_4447_A722_DC86C9D82D5A_.wvu.FilterData" localSheetId="0" hidden="1">'План_2013'!$A$14:$O$654</definedName>
    <definedName name="Z_A00E75E4_E562_45CE_9434_B12CD02FBF57_.wvu.FilterData" localSheetId="0" hidden="1">'План_2013'!$A$14:$O$587</definedName>
    <definedName name="Z_A0C35493_17E0_4AC3_B16A_F166B2E6D5BD_.wvu.FilterData" localSheetId="0" hidden="1">'План_2013'!$A$14:$O$592</definedName>
    <definedName name="Z_A0ED4062_9209_4A69_BF78_FA7265662BD3_.wvu.FilterData" localSheetId="0" hidden="1">'План_2013'!$A$14:$O$596</definedName>
    <definedName name="Z_A18487B5_C26C_40EE_9DC3_5ED4E86B80D6_.wvu.FilterData" localSheetId="0" hidden="1">'План_2013'!$14:$650</definedName>
    <definedName name="Z_A1B99DC1_AEB2_4DE1_8DEE_712CE1D52505_.wvu.FilterData" localSheetId="0" hidden="1">'План_2013'!$A$14:$O$654</definedName>
    <definedName name="Z_A1C2EBC8_F66F_4915_96A9_9A63833FA3FB_.wvu.FilterData" localSheetId="0" hidden="1">'План_2013'!$A$14:$O$627</definedName>
    <definedName name="Z_A1CB2CDE_7B04_4013_9795_45A53E079946_.wvu.FilterData" localSheetId="0" hidden="1">'План_2013'!$A$14:$O$650</definedName>
    <definedName name="Z_A2B44147_309E_4BF4_8B2A_8E757EB6C8E1_.wvu.FilterData" localSheetId="0" hidden="1">'План_2013'!$A$14:$O$654</definedName>
    <definedName name="Z_A4E0D060_D001_499F_A4F8_C8B3468961E1_.wvu.FilterData" localSheetId="0" hidden="1">'План_2013'!$A$14:$O$588</definedName>
    <definedName name="Z_A52587C4_EE1C_4507_8E2A_1AB3A07169C5_.wvu.FilterData" localSheetId="0" hidden="1">'План_2013'!$A$14:$O$645</definedName>
    <definedName name="Z_A5E260AF_C64D_4B89_84A3_1E20F87C98A3_.wvu.FilterData" localSheetId="0" hidden="1">'План_2013'!$A$14:$O$528</definedName>
    <definedName name="Z_A5F0BDCD_08BE_4E0D_9A99_7C9A997B54BD_.wvu.FilterData" localSheetId="0" hidden="1">'План_2013'!$A$14:$O$627</definedName>
    <definedName name="Z_A6702D90_9CE9_480E_9582_63E89694A891_.wvu.FilterData" localSheetId="0" hidden="1">'План_2013'!$A$14:$O$528</definedName>
    <definedName name="Z_A6A6725D_4A56_494F_BAED_2AD68C9F599E_.wvu.FilterData" localSheetId="0" hidden="1">'План_2013'!$A$14:$O$528</definedName>
    <definedName name="Z_A70F333B_4A09_426F_AD8D_71C237A6E70A_.wvu.FilterData" localSheetId="0" hidden="1">'План_2013'!$A$14:$O$627</definedName>
    <definedName name="Z_A724FBB1_49B8_46DA_95D9_A514C433A94E_.wvu.FilterData" localSheetId="0" hidden="1">'План_2013'!$14:$655</definedName>
    <definedName name="Z_A724FFAF_2340_4519_BC0F_E29A8E05AFF8_.wvu.FilterData" localSheetId="0" hidden="1">'План_2013'!$A$14:$O$627</definedName>
    <definedName name="Z_A75C2316_EBF4_4492_83F3_7437FC29BDDD_.wvu.FilterData" localSheetId="0" hidden="1">'План_2013'!$A$14:$O$654</definedName>
    <definedName name="Z_A7609B6B_8EFC_4DDF_A82A_555FF8162B9A_.wvu.FilterData" localSheetId="0" hidden="1">'План_2013'!$A$14:$O$528</definedName>
    <definedName name="Z_A7786EBE_F446_42C6_8AC4_E5CF1DBE12B4_.wvu.FilterData" localSheetId="0" hidden="1">'План_2013'!$A$14:$O$528</definedName>
    <definedName name="Z_A7DF9D1F_2243_465D_AD04_C1B444F7698E_.wvu.FilterData" localSheetId="0" hidden="1">'План_2013'!$A$14:$O$648</definedName>
    <definedName name="Z_A8790692_7590_4BDE_B0FA_4BAEE3A87C28_.wvu.FilterData" localSheetId="0" hidden="1">'План_2013'!$A$14:$O$628</definedName>
    <definedName name="Z_A97D3756_C24F_4193_A367_EEA39ABD8D9F_.wvu.FilterData" localSheetId="0" hidden="1">'План_2013'!$A$14:$O$625</definedName>
    <definedName name="Z_A98D03BA_039E_42D7_A7C3_C7C4A5AEF88D_.wvu.FilterData" localSheetId="0" hidden="1">'План_2013'!$A$14:$O$648</definedName>
    <definedName name="Z_AA27C090_7C09_41EF_BFB5_9D9F05FEFEBB_.wvu.FilterData" localSheetId="0" hidden="1">'План_2013'!$A$14:$O$622</definedName>
    <definedName name="Z_AA27C090_7C09_41EF_BFB5_9D9F05FEFEBB_.wvu.PrintArea" localSheetId="0" hidden="1">'План_2013'!#REF!</definedName>
    <definedName name="Z_AA2A846C_8BB9_46E9_97F1_655D0D489C00_.wvu.FilterData" localSheetId="0" hidden="1">'План_2013'!$A$14:$O$645</definedName>
    <definedName name="Z_AA88F669_B650_4D44_BDE6_43F44F63DFE9_.wvu.FilterData" localSheetId="0" hidden="1">'План_2013'!$14:$655</definedName>
    <definedName name="Z_AB327A1B_22E8_491F_AD68_D727114548D9_.wvu.FilterData" localSheetId="0" hidden="1">'План_2013'!$A$14:$O$587</definedName>
    <definedName name="Z_AB5CB9A3_2EBB_41D4_8AC1_5EFDBB3CD113_.wvu.FilterData" localSheetId="0" hidden="1">'План_2013'!$A$14:$O$587</definedName>
    <definedName name="Z_AB6E5713_6F0F_4FAE_9F1C_0F22A3BC20CC_.wvu.FilterData" localSheetId="0" hidden="1">'План_2013'!$A$14:$O$528</definedName>
    <definedName name="Z_AB8B147C_64EE_43F9_933F_97D8B6958360_.wvu.FilterData" localSheetId="0" hidden="1">'План_2013'!$A$14:$O$528</definedName>
    <definedName name="Z_ABF385FE_A616_42E2_8E03_E725D9E77589_.wvu.FilterData" localSheetId="0" hidden="1">'План_2013'!$A$14:$O$528</definedName>
    <definedName name="Z_AC57FADA_74E3_4C19_8923_90483BADDD43_.wvu.FilterData" localSheetId="0" hidden="1">'План_2013'!$A$14:$O$594</definedName>
    <definedName name="Z_ACD6EFAD_54FC_4505_8FA0_A50CECEE2067_.wvu.FilterData" localSheetId="0" hidden="1">'План_2013'!$B$14:$O$14</definedName>
    <definedName name="Z_AD225265_41EE_4BAD_9E90_31688F25BC26_.wvu.FilterData" localSheetId="0" hidden="1">'План_2013'!$A$14:$O$654</definedName>
    <definedName name="Z_AD29923C_A2BC_4452_A3D2_F9763E6928B4_.wvu.FilterData" localSheetId="0" hidden="1">'План_2013'!$A$14:$O$655</definedName>
    <definedName name="Z_AD7B7B7E_F1AD_495E_8910_442AD8F352EE_.wvu.FilterData" localSheetId="0" hidden="1">'План_2013'!$A$14:$O$654</definedName>
    <definedName name="Z_AD7EA334_79FC_408B_A915_7E0B73653C4D_.wvu.FilterData" localSheetId="0" hidden="1">'План_2013'!$A$14:$O$610</definedName>
    <definedName name="Z_ADB8D12D_BEA0_483D_93A1_A4479CD18474_.wvu.FilterData" localSheetId="0" hidden="1">'План_2013'!$14:$650</definedName>
    <definedName name="Z_ADCE518E_C9E6_430F_ADA8_F4697BFF911D_.wvu.FilterData" localSheetId="0" hidden="1">'План_2013'!$A$14:$O$623</definedName>
    <definedName name="Z_ADD03DAE_8FE7_4923_9153_68A029D11499_.wvu.FilterData" localSheetId="0" hidden="1">'План_2013'!$A$14:$O$623</definedName>
    <definedName name="Z_AFD9A520_70F3_4FB7_B9D3_9D04C97AE657_.wvu.FilterData" localSheetId="0" hidden="1">'План_2013'!$A$14:$O$654</definedName>
    <definedName name="Z_B02BE69D_25E8_430F_949D_101385BA56D6_.wvu.FilterData" localSheetId="0" hidden="1">'План_2013'!$14:$654</definedName>
    <definedName name="Z_B045F15E_D288_4409_B9C3_EFC207FF31B7_.wvu.FilterData" localSheetId="0" hidden="1">'План_2013'!$A$14:$O$654</definedName>
    <definedName name="Z_B072280C_7B34_4A7A_84FD_58C271EC363A_.wvu.FilterData" localSheetId="0" hidden="1">'План_2013'!$A$14:$O$587</definedName>
    <definedName name="Z_B0897180_331C_4E5E_8808_61E4EB70EF37_.wvu.FilterData" localSheetId="0" hidden="1">'План_2013'!$A$14:$O$592</definedName>
    <definedName name="Z_B0F53786_9F77_4861_9806_52C90045B008_.wvu.FilterData" localSheetId="0" hidden="1">'План_2013'!$A$14:$O$594</definedName>
    <definedName name="Z_B0FADB48_0ED5_46D4_BDF5_1890394DC86F_.wvu.FilterData" localSheetId="0" hidden="1">'План_2013'!$A$14:$O$654</definedName>
    <definedName name="Z_B0FBDCCF_8604_4767_ABA6_7E785A4D6C38_.wvu.FilterData" localSheetId="0" hidden="1">'План_2013'!$B$14:$O$14</definedName>
    <definedName name="Z_B225042F_0968_4725_B860_23562C41777F_.wvu.FilterData" localSheetId="0" hidden="1">'План_2013'!$A$14:$O$623</definedName>
    <definedName name="Z_B36DF01C_8FEA_4C0A_9C64_EA0DFB3AFDB0_.wvu.FilterData" localSheetId="0" hidden="1">'План_2013'!$A$14:$O$592</definedName>
    <definedName name="Z_B393D685_7EB6_4F1B_95FC_9F9F42BC6B26_.wvu.FilterData" localSheetId="0" hidden="1">'План_2013'!$A$14:$O$625</definedName>
    <definedName name="Z_B3A7E1FC_ABE3_4F52_BF62_FCDD6E1588B9_.wvu.FilterData" localSheetId="0" hidden="1">'План_2013'!$A$14:$O$650</definedName>
    <definedName name="Z_B3CFCACC_67DC_4D0E_ADCF_F4B139D1AF25_.wvu.FilterData" localSheetId="0" hidden="1">'План_2013'!$A$14:$O$621</definedName>
    <definedName name="Z_B3E66328_7ECD_4EBB_B711_6069373F3CCB_.wvu.FilterData" localSheetId="0" hidden="1">'План_2013'!$A$14:$O$622</definedName>
    <definedName name="Z_B50E6F4A_096F_4312_8A11_511E7D9053A0_.wvu.FilterData" localSheetId="0" hidden="1">'План_2013'!$A$14:$O$654</definedName>
    <definedName name="Z_B6D1FF26_16EF_4011_8D96_0F4B22039500_.wvu.FilterData" localSheetId="0" hidden="1">'План_2013'!$A$14:$O$627</definedName>
    <definedName name="Z_B6F20169_A69D_450E_AED6_9862D5970FE4_.wvu.FilterData" localSheetId="0" hidden="1">'План_2013'!$A$14:$O$528</definedName>
    <definedName name="Z_B7204671_7C6E_48FF_9904_C65F71A1FAEF_.wvu.FilterData" localSheetId="0" hidden="1">'План_2013'!$A$14:$O$654</definedName>
    <definedName name="Z_B7743E8D_7280_4FEB_B6CA_8018910BE93C_.wvu.FilterData" localSheetId="0" hidden="1">'План_2013'!$A$14:$O$654</definedName>
    <definedName name="Z_B7948973_0573_4CE5_8C65_CACA33F0A831_.wvu.FilterData" localSheetId="0" hidden="1">'План_2013'!$14:$655</definedName>
    <definedName name="Z_B7E37585_C6A9_4ECC_AD76_D5886CE0C953_.wvu.FilterData" localSheetId="0" hidden="1">'План_2013'!$A$14:$O$587</definedName>
    <definedName name="Z_B7FABDB7_F257_4C79_96DD_253F74F777B1_.wvu.FilterData" localSheetId="0" hidden="1">'План_2013'!$A$14:$O$627</definedName>
    <definedName name="Z_B8763B1C_1625_4782_92B0_9BAAC07C35E1_.wvu.FilterData" localSheetId="0" hidden="1">'План_2013'!$A$14:$O$651</definedName>
    <definedName name="Z_B8844D67_6E1E_4543_9F95_E8A86B35FB9A_.wvu.FilterData" localSheetId="0" hidden="1">'План_2013'!$A$14:$O$648</definedName>
    <definedName name="Z_B8A7918E_0E21_4D4D_898B_AA9E2C1B1020_.wvu.FilterData" localSheetId="0" hidden="1">'План_2013'!$14:$650</definedName>
    <definedName name="Z_B8E9EDDA_99D5_478E_A936_A88BF756A3F6_.wvu.FilterData" localSheetId="0" hidden="1">'План_2013'!$14:$655</definedName>
    <definedName name="Z_B9220124_11EE_42E8_966F_63746163D35E_.wvu.FilterData" localSheetId="0" hidden="1">'План_2013'!$A$14:$O$621</definedName>
    <definedName name="Z_BA15B491_48E9_4D7A_8231_AB1A3152DB80_.wvu.FilterData" localSheetId="0" hidden="1">'План_2013'!$A$14:$O$654</definedName>
    <definedName name="Z_BAF9CD08_F40E_4BB7_BBA9_2E6FEE232D5C_.wvu.FilterData" localSheetId="0" hidden="1">'План_2013'!$A$14:$O$645</definedName>
    <definedName name="Z_BB239C73_D41A_42EE_8C15_B06F7005A761_.wvu.Cols" localSheetId="0" hidden="1">'План_2013'!#REF!</definedName>
    <definedName name="Z_BB239C73_D41A_42EE_8C15_B06F7005A761_.wvu.FilterData" localSheetId="0" hidden="1">'План_2013'!$14:$655</definedName>
    <definedName name="Z_BB239C73_D41A_42EE_8C15_B06F7005A761_.wvu.PrintArea" localSheetId="0" hidden="1">'План_2013'!#REF!</definedName>
    <definedName name="Z_BBC3E7B3_E008_4325_9F4E_B541D4558489_.wvu.FilterData" localSheetId="0" hidden="1">'План_2013'!$A$14:$O$645</definedName>
    <definedName name="Z_BBE37D24_0F67_4B22_9A8C_18D96C2DA8A0_.wvu.FilterData" localSheetId="0" hidden="1">'План_2013'!$A$14:$O$623</definedName>
    <definedName name="Z_BC2CB9A1_02D4_4366_88CE_C779C30CC435_.wvu.FilterData" localSheetId="0" hidden="1">'План_2013'!$A$14:$O$650</definedName>
    <definedName name="Z_BCA19A84_6EF9_4ACE_AE78_2269B3CC5F71_.wvu.FilterData" localSheetId="0" hidden="1">'План_2013'!$14:$655</definedName>
    <definedName name="Z_BCF2D68F_04E6_402E_8130_B14DA2005D34_.wvu.FilterData" localSheetId="0" hidden="1">'План_2013'!$A$14:$O$627</definedName>
    <definedName name="Z_BD2EFBF6_2F76_4B42_911B_12478D935028_.wvu.FilterData" localSheetId="0" hidden="1">'План_2013'!$A$14:$O$624</definedName>
    <definedName name="Z_BD97E97E_4DFD_4A4C_B7C3_71EAFDA0F09F_.wvu.FilterData" localSheetId="0" hidden="1">'План_2013'!$A$14:$O$623</definedName>
    <definedName name="Z_BE96884A_E47B_4940_BEF5_FE451B2E912F_.wvu.FilterData" localSheetId="0" hidden="1">'План_2013'!$A$14:$O$625</definedName>
    <definedName name="Z_BFD75831_D71E_439B_9C8A_17F16152DF55_.wvu.FilterData" localSheetId="0" hidden="1">'План_2013'!$A$14:$O$654</definedName>
    <definedName name="Z_BFE87EB4_1FB2_4B5F_AC9C_CA189044C246_.wvu.FilterData" localSheetId="0" hidden="1">'План_2013'!$14:$654</definedName>
    <definedName name="Z_BFF35AF3_9B8E_4A41_B6DC_4FA31D026346_.wvu.FilterData" localSheetId="0" hidden="1">'План_2013'!$A$14:$O$646</definedName>
    <definedName name="Z_C002ECDB_BA4D_42F7_A8AD_99777B60C57F_.wvu.FilterData" localSheetId="0" hidden="1">'План_2013'!$14:$654</definedName>
    <definedName name="Z_C025931D_32EF_4DCD_A3C3_75DA06987770_.wvu.FilterData" localSheetId="0" hidden="1">'План_2013'!$A$14:$O$627</definedName>
    <definedName name="Z_C038A3C9_208C_4275_96D3_AE1EA37D61DE_.wvu.FilterData" localSheetId="0" hidden="1">'План_2013'!$14:$655</definedName>
    <definedName name="Z_C0F6E35E_0B9C_4BAC_A28F_DFF82CF5EA56_.wvu.FilterData" localSheetId="0" hidden="1">'План_2013'!$A$14:$O$627</definedName>
    <definedName name="Z_C1021EDB_8A1B_4A80_A501_5CB566A14E49_.wvu.FilterData" localSheetId="0" hidden="1">'План_2013'!$A$14:$O$528</definedName>
    <definedName name="Z_C1699A39_1C96_4D5F_9129_A5555C8A9518_.wvu.FilterData" localSheetId="0" hidden="1">'План_2013'!$A$14:$O$628</definedName>
    <definedName name="Z_C1B3FC0E_1F5F_4954_A36E_DAD1A3A5B43C_.wvu.FilterData" localSheetId="0" hidden="1">'План_2013'!$14:$654</definedName>
    <definedName name="Z_C1D9AA49_43DB_4A39_9DB5_F378BD06F0EE_.wvu.FilterData" localSheetId="0" hidden="1">'План_2013'!$A$14:$O$654</definedName>
    <definedName name="Z_C2727589_F6E7_477E_B917_BA90E5730AE7_.wvu.FilterData" localSheetId="0" hidden="1">'План_2013'!$A$14:$O$622</definedName>
    <definedName name="Z_C28775D5_DD67_4563_BCA0_BC18C313AE7E_.wvu.FilterData" localSheetId="0" hidden="1">'План_2013'!$A$14:$O$654</definedName>
    <definedName name="Z_C28DBBD4_EC22_4416_9B8A_5A28105B24E8_.wvu.FilterData" localSheetId="0" hidden="1">'План_2013'!$A$14:$O$645</definedName>
    <definedName name="Z_C2AD8639_E8FF_4296_BFA1_2E1405B4E7C3_.wvu.FilterData" localSheetId="0" hidden="1">'План_2013'!$A$14:$O$654</definedName>
    <definedName name="Z_C2EF9D8C_3AFC_45D3_97B8_320864DC0D1F_.wvu.FilterData" localSheetId="0" hidden="1">'План_2013'!$A$14:$O$528</definedName>
    <definedName name="Z_C319AB8D_F5BB_453F_9287_92C1BEBA1999_.wvu.FilterData" localSheetId="0" hidden="1">'План_2013'!$A$14:$O$629</definedName>
    <definedName name="Z_C333A88E_A3D3_49F4_AC56_EF29EA960019_.wvu.FilterData" localSheetId="0" hidden="1">'План_2013'!$A$14:$O$528</definedName>
    <definedName name="Z_C38D323A_0FC0_472A_9894_E9F612379ACA_.wvu.FilterData" localSheetId="0" hidden="1">'План_2013'!$A$14:$O$528</definedName>
    <definedName name="Z_C3A8EE80_0FAE_404E_93CB_64178AFE15EB_.wvu.FilterData" localSheetId="0" hidden="1">'План_2013'!$A$14:$O$596</definedName>
    <definedName name="Z_C426B33A_B1DD_44FB_B73B_E96264A92035_.wvu.FilterData" localSheetId="0" hidden="1">'План_2013'!$A$14:$O$650</definedName>
    <definedName name="Z_C43ACBAF_F211_4C51_8F1E_E7B199CA58EA_.wvu.FilterData" localSheetId="0" hidden="1">'План_2013'!$14:$655</definedName>
    <definedName name="Z_C4DC8A0B_8475_423A_82ED_41299F198E09_.wvu.FilterData" localSheetId="0" hidden="1">'План_2013'!$14:$655</definedName>
    <definedName name="Z_C4EA9882_7BC0_4D65_8D05_D96424E275AF_.wvu.FilterData" localSheetId="0" hidden="1">'План_2013'!$A$14:$O$627</definedName>
    <definedName name="Z_C5482D15_A6E9_4A90_A17F_E6E3EB54B64D_.wvu.FilterData" localSheetId="0" hidden="1">'План_2013'!$A$14:$O$592</definedName>
    <definedName name="Z_C5BF87A2_5136_44B2_8DF8_61ACEFCFD34C_.wvu.FilterData" localSheetId="0" hidden="1">'План_2013'!$14:$655</definedName>
    <definedName name="Z_C5F12543_7088_49C3_81B5_2D24FAE74ABA_.wvu.FilterData" localSheetId="0" hidden="1">'План_2013'!$A$14:$O$655</definedName>
    <definedName name="Z_C616D96B_3E63_47CD_9A7D_F19D5E79E352_.wvu.FilterData" localSheetId="0" hidden="1">'План_2013'!$A$14:$O$625</definedName>
    <definedName name="Z_C663FD94_FE53_4785_9AA8_EDE30497FC53_.wvu.FilterData" localSheetId="0" hidden="1">'План_2013'!$A$14:$O$627</definedName>
    <definedName name="Z_C66C0068_306C_4826_BA00_C0CB4FA99549_.wvu.FilterData" localSheetId="0" hidden="1">'План_2013'!$A$14:$O$628</definedName>
    <definedName name="Z_C6B01BBE_6794_46BE_B93B_841E6FF79AE5_.wvu.FilterData" localSheetId="0" hidden="1">'План_2013'!$A$14:$O$587</definedName>
    <definedName name="Z_C703DCA6_D011_4004_9DF2_2B8A34C9B4E7_.wvu.FilterData" localSheetId="0" hidden="1">'План_2013'!$14:$655</definedName>
    <definedName name="Z_C73E0E76_C296_4FBB_B4B7_F4312711F18A_.wvu.FilterData" localSheetId="0" hidden="1">'План_2013'!$A$14:$O$592</definedName>
    <definedName name="Z_C762C7AC_1680_40F1_843E_B8FD8B181691_.wvu.FilterData" localSheetId="0" hidden="1">'План_2013'!$A$14:$O$528</definedName>
    <definedName name="Z_C8D45856_4E7F_4507_B170_F65FC4C517A6_.wvu.FilterData" localSheetId="0" hidden="1">'План_2013'!$A$14:$O$592</definedName>
    <definedName name="Z_C948E2AA_9D90_4183_A4D1_8F19F7B66FE7_.wvu.FilterData" localSheetId="0" hidden="1">'План_2013'!$A$14:$O$654</definedName>
    <definedName name="Z_C9754A8C_3CFC_4E49_9023_4E9AAD9221BC_.wvu.FilterData" localSheetId="0" hidden="1">'План_2013'!$A$14:$O$627</definedName>
    <definedName name="Z_CAEF259A_265F_4E61_BFC3_362189A61DD6_.wvu.FilterData" localSheetId="0" hidden="1">'План_2013'!$A$14:$O$625</definedName>
    <definedName name="Z_CB45DA71_F2EF_4F03_8AB4_E5D7F2946580_.wvu.FilterData" localSheetId="0" hidden="1">'План_2013'!$A$14:$O$616</definedName>
    <definedName name="Z_CB5E92BA_73CF_4491_AA7F_ED03BE71054C_.wvu.FilterData" localSheetId="0" hidden="1">'План_2013'!$14:$655</definedName>
    <definedName name="Z_CB6E6490_B8EE_457D_A5EA_946B689A04C6_.wvu.FilterData" localSheetId="0" hidden="1">'План_2013'!$A$14:$O$620</definedName>
    <definedName name="Z_CBC7396D_6F7D_47D0_A04C_4F1A9B4180CA_.wvu.FilterData" localSheetId="0" hidden="1">'План_2013'!$14:$654</definedName>
    <definedName name="Z_CBD7FE50_0837_41C4_A7B8_505143896C20_.wvu.FilterData" localSheetId="0" hidden="1">'План_2013'!$14:$654</definedName>
    <definedName name="Z_CC14B835_CD61_4556_B069_1000DF8307B7_.wvu.FilterData" localSheetId="0" hidden="1">'План_2013'!$A$14:$O$528</definedName>
    <definedName name="Z_CC4D8A2A_2C8D_4E21_AAA9_30B56DF2FC1F_.wvu.FilterData" localSheetId="0" hidden="1">'План_2013'!$14:$655</definedName>
    <definedName name="Z_CCDEA7B9_0927_4B59_9EA5_D5F46A0CC59A_.wvu.FilterData" localSheetId="0" hidden="1">'План_2013'!$A$14:$O$645</definedName>
    <definedName name="Z_CF036C35_71E0_4C6E_BE91_47A2D247ADF0_.wvu.FilterData" localSheetId="0" hidden="1">'План_2013'!$A$14:$O$623</definedName>
    <definedName name="Z_CF5C0591_0A52_4EB8_937A_B5286818D412_.wvu.FilterData" localSheetId="0" hidden="1">'План_2013'!$A$14:$O$592</definedName>
    <definedName name="Z_CF746410_DFE0_4287_B5A1_A72875686DBA_.wvu.FilterData" localSheetId="0" hidden="1">'План_2013'!$A$14:$O$528</definedName>
    <definedName name="Z_CF87493C_7E4F_4472_AF39_B2622DE66AEE_.wvu.FilterData" localSheetId="0" hidden="1">'План_2013'!$A$14:$O$628</definedName>
    <definedName name="Z_CFEA5663_D031_4354_BC98_87B3DE7A7F95_.wvu.FilterData" localSheetId="0" hidden="1">'План_2013'!$14:$655</definedName>
    <definedName name="Z_D051183F_45EB_4AA2_8F11_B8BF11BF3C31_.wvu.FilterData" localSheetId="0" hidden="1">'План_2013'!$A$14:$O$627</definedName>
    <definedName name="Z_D0CFDBB3_848A_42B7_A35F_9A10F0A615EC_.wvu.FilterData" localSheetId="0" hidden="1">'План_2013'!$14:$655</definedName>
    <definedName name="Z_D1612E1A_D087_4B96_B49A_20D3C2D8857D_.wvu.FilterData" localSheetId="0" hidden="1">'План_2013'!$B$14:$O$14</definedName>
    <definedName name="Z_D1A118AD_1EE7_4DEB_B13D_736F28F2B7CF_.wvu.FilterData" localSheetId="0" hidden="1">'План_2013'!$A$14:$O$625</definedName>
    <definedName name="Z_D1AC1D21_0406_4A49_9F69_2BAD0517C2AA_.wvu.FilterData" localSheetId="0" hidden="1">'План_2013'!$A$14:$O$654</definedName>
    <definedName name="Z_D1C74939_D32A_4B08_891B_07AD57E64F4C_.wvu.FilterData" localSheetId="0" hidden="1">'План_2013'!$A$14:$O$654</definedName>
    <definedName name="Z_D2420012_8DA3_4D1C_B21D_8C49A1299044_.wvu.FilterData" localSheetId="0" hidden="1">'План_2013'!$A$14:$O$624</definedName>
    <definedName name="Z_D2901EA1_9871_481B_BA8F_4BF6B90C3F5C_.wvu.FilterData" localSheetId="0" hidden="1">'План_2013'!$A$14:$O$650</definedName>
    <definedName name="Z_D2EB5C65_C75E_4EAE_B9EE_FA20B045846F_.wvu.FilterData" localSheetId="0" hidden="1">'План_2013'!$A$14:$O$528</definedName>
    <definedName name="Z_D30929CE_36DE_4640_A676_2DD586CE033D_.wvu.FilterData" localSheetId="0" hidden="1">'План_2013'!$A$14:$O$589</definedName>
    <definedName name="Z_D3A2EE66_1F49_4948_B58F_433B20DB70C3_.wvu.FilterData" localSheetId="0" hidden="1">'План_2013'!$B$14:$O$14</definedName>
    <definedName name="Z_D4014941_73E7_407C_BCB0_F50BFACD8906_.wvu.FilterData" localSheetId="0" hidden="1">'План_2013'!$A$14:$O$654</definedName>
    <definedName name="Z_D419900C_9472_4EC7_B5F8_4E2F04106CF6_.wvu.FilterData" localSheetId="0" hidden="1">'План_2013'!$A$14:$O$654</definedName>
    <definedName name="Z_D45674A9_72E9_4408_9BAB_52740251187F_.wvu.FilterData" localSheetId="0" hidden="1">'План_2013'!$A$14:$O$528</definedName>
    <definedName name="Z_D46BCD44_A2E7_407F_A2BF_D93282FE5CB1_.wvu.FilterData" localSheetId="0" hidden="1">'План_2013'!$A$14:$O$655</definedName>
    <definedName name="Z_D4EAAD44_8765_4EC0_A7CE_2359E0A8952B_.wvu.FilterData" localSheetId="0" hidden="1">'План_2013'!$14:$654</definedName>
    <definedName name="Z_D53A5AA8_8954_4009_B54B_AE947FE9AF11_.wvu.FilterData" localSheetId="0" hidden="1">'План_2013'!$14:$650</definedName>
    <definedName name="Z_D549767B_E4A2_4E08_8A5E_2D8DAE98C6CF_.wvu.FilterData" localSheetId="0" hidden="1">'План_2013'!$14:$655</definedName>
    <definedName name="Z_D5A1A766_B002_4547_892C_7699F533C9DB_.wvu.FilterData" localSheetId="0" hidden="1">'План_2013'!$A$14:$O$592</definedName>
    <definedName name="Z_D5D994C2_A9E2_406F_A31E_A65AE8875EA7_.wvu.FilterData" localSheetId="0" hidden="1">'План_2013'!$B$14:$O$14</definedName>
    <definedName name="Z_D65BC11C_73D7_4A0E_A0ED_D9800C7B3AA8_.wvu.FilterData" localSheetId="0" hidden="1">'План_2013'!$A$14:$O$528</definedName>
    <definedName name="Z_D67619CA_0F90_43E3_8F6E_83B3C1D2D8BE_.wvu.FilterData" localSheetId="0" hidden="1">'План_2013'!$A$14:$O$645</definedName>
    <definedName name="Z_D67AA9DC_50B3_4B9B_8CCE_AF703C803F5D_.wvu.FilterData" localSheetId="0" hidden="1">'План_2013'!$A$14:$O$645</definedName>
    <definedName name="Z_D72F0E22_EDD4_4B7D_A4CA_EEC31FE51242_.wvu.FilterData" localSheetId="0" hidden="1">'План_2013'!$A$14:$O$654</definedName>
    <definedName name="Z_D734C7A8_17C7_47C4_B682_C66E9C4785E9_.wvu.FilterData" localSheetId="0" hidden="1">'План_2013'!$A$14:$O$645</definedName>
    <definedName name="Z_D74FCF96_73AC_4B57_81FB_CFEA11797ED2_.wvu.FilterData" localSheetId="0" hidden="1">'План_2013'!$A$14:$O$654</definedName>
    <definedName name="Z_D756D093_DDFD_4777_AC09_553E3F92852E_.wvu.FilterData" localSheetId="0" hidden="1">'План_2013'!$A$14:$O$654</definedName>
    <definedName name="Z_D75ACA16_C3A6_48BA_9E90_E568020803F2_.wvu.FilterData" localSheetId="0" hidden="1">'План_2013'!$A$14:$O$623</definedName>
    <definedName name="Z_D777839F_D099_4DA9_A3EC_DAFE28E6A2AF_.wvu.FilterData" localSheetId="0" hidden="1">'План_2013'!$A$14:$O$627</definedName>
    <definedName name="Z_D786ABBF_A3C1_4D2E_B115_B7AE3EF0E717_.wvu.FilterData" localSheetId="0" hidden="1">'План_2013'!$A$14:$O$596</definedName>
    <definedName name="Z_D7A6CE48_31F1_4E4D_B789_3C75C283B9B3_.wvu.FilterData" localSheetId="0" hidden="1">'План_2013'!$A$14:$O$646</definedName>
    <definedName name="Z_D874F7B4_1284_4269_A518_D5EFE5CE1947_.wvu.FilterData" localSheetId="0" hidden="1">'План_2013'!$A$14:$O$621</definedName>
    <definedName name="Z_D89E07D8_7837_450C_8BAD_5D33628972E1_.wvu.FilterData" localSheetId="0" hidden="1">'План_2013'!$A$14:$O$528</definedName>
    <definedName name="Z_D938D4D4_7074_43E6_8384_2E31B43613A7_.wvu.FilterData" localSheetId="0" hidden="1">'План_2013'!$A$14:$O$528</definedName>
    <definedName name="Z_D93F9624_223F_49F5_AA74_DE0F24C9E61B_.wvu.FilterData" localSheetId="0" hidden="1">'План_2013'!$A$14:$O$528</definedName>
    <definedName name="Z_D94183B9_0185_4544_B292_A61CFCD0F563_.wvu.FilterData" localSheetId="0" hidden="1">'План_2013'!$A$14:$O$622</definedName>
    <definedName name="Z_D9C60093_3292_4AD6_8E5A_F467963045BE_.wvu.FilterData" localSheetId="0" hidden="1">'План_2013'!$A$14:$O$650</definedName>
    <definedName name="Z_D9F869B1_C0E8_464A_9371_81484335BADC_.wvu.FilterData" localSheetId="0" hidden="1">'План_2013'!$A$14:$O$651</definedName>
    <definedName name="Z_DA03F534_3BE0_4A9E_99BB_89BF45C96068_.wvu.FilterData" localSheetId="0" hidden="1">'План_2013'!$A$14:$O$651</definedName>
    <definedName name="Z_DA2BEC89_C2C0_4E9F_8476_5555A1027938_.wvu.FilterData" localSheetId="0" hidden="1">'План_2013'!$A$14:$O$651</definedName>
    <definedName name="Z_DA50E59F_CD18_43A7_88F9_A5CBCD8F9C34_.wvu.FilterData" localSheetId="0" hidden="1">'План_2013'!$A$14:$O$592</definedName>
    <definedName name="Z_DB878259_65A2_44D3_876C_2F36BB61FD55_.wvu.FilterData" localSheetId="0" hidden="1">'План_2013'!$A$14:$O$645</definedName>
    <definedName name="Z_DBE14207_918C_4F37_A53F_B74925B4EAAD_.wvu.FilterData" localSheetId="0" hidden="1">'План_2013'!$14:$655</definedName>
    <definedName name="Z_DBE6BE13_8F60_48EB_B4DF_CD4C128BD162_.wvu.FilterData" localSheetId="0" hidden="1">'План_2013'!$A$14:$O$627</definedName>
    <definedName name="Z_DC0026F3_9F20_4F00_888D_572862D10897_.wvu.FilterData" localSheetId="0" hidden="1">'План_2013'!$A$14:$O$654</definedName>
    <definedName name="Z_DCC1FFD5_0488_4527_B4D1_7F09CF788D7A_.wvu.FilterData" localSheetId="0" hidden="1">'План_2013'!$14:$652</definedName>
    <definedName name="Z_DD05C40E_3F79_43C5_B146_7511DAC6DFD2_.wvu.FilterData" localSheetId="0" hidden="1">'План_2013'!$B$14:$O$14</definedName>
    <definedName name="Z_DD28E199_55DD_4494_A919_FB02EB2B69DE_.wvu.FilterData" localSheetId="0" hidden="1">'План_2013'!$A$14:$O$627</definedName>
    <definedName name="Z_DD2C97C4_5445_4C02_9997_77F4E3FAB341_.wvu.FilterData" localSheetId="0" hidden="1">'План_2013'!$A$14:$O$625</definedName>
    <definedName name="Z_DD508E47_D4F5_487D_B8B3_6625FEA3FA70_.wvu.FilterData" localSheetId="0" hidden="1">'План_2013'!$A$14:$O$654</definedName>
    <definedName name="Z_DD867892_54BC_4663_8C4A_63194E2F693E_.wvu.FilterData" localSheetId="0" hidden="1">'План_2013'!$A$14:$O$654</definedName>
    <definedName name="Z_DE4CBF3E_F19F_4388_AF39_451CBEA8AE2B_.wvu.FilterData" localSheetId="0" hidden="1">'План_2013'!$A$14:$O$625</definedName>
    <definedName name="Z_DEA527C8_F7C6_4642_8EC0_C7EF1BB7A541_.wvu.FilterData" localSheetId="0" hidden="1">'План_2013'!$A$14:$O$627</definedName>
    <definedName name="Z_DED30B99_C00D_4739_AFE1_A9B9C896FA75_.wvu.FilterData" localSheetId="0" hidden="1">'План_2013'!$A$14:$O$592</definedName>
    <definedName name="Z_DF86FB33_87F6_4358_9816_882AE3CA2403_.wvu.FilterData" localSheetId="0" hidden="1">'План_2013'!$A$14:$O$654</definedName>
    <definedName name="Z_E07371D7_970D_46A4_BFB2_2C19D31F8107_.wvu.FilterData" localSheetId="0" hidden="1">'План_2013'!$A$14:$O$654</definedName>
    <definedName name="Z_E0E5C27C_FDAA_4AD3_8081_636F811B8509_.wvu.FilterData" localSheetId="0" hidden="1">'План_2013'!$A$14:$O$528</definedName>
    <definedName name="Z_E1ABBEAB_1A8A_4D91_A288_0A4D09C70625_.wvu.FilterData" localSheetId="0" hidden="1">'План_2013'!$14:$654</definedName>
    <definedName name="Z_E1C015F7_5AAD_4845_8E69_8C336E37FA31_.wvu.FilterData" localSheetId="0" hidden="1">'План_2013'!$A$14:$O$645</definedName>
    <definedName name="Z_E2027958_7AFE_4F72_9BC3_B40F58848ACC_.wvu.FilterData" localSheetId="0" hidden="1">'План_2013'!$A$14:$O$648</definedName>
    <definedName name="Z_E2858026_72F9_4ED2_99B5_ACD65B127685_.wvu.FilterData" localSheetId="0" hidden="1">'План_2013'!$A$14:$O$627</definedName>
    <definedName name="Z_E31361D0_7388_4F32_884E_6ECBD87CF739_.wvu.FilterData" localSheetId="0" hidden="1">'План_2013'!$A$14:$O$654</definedName>
    <definedName name="Z_E3A640BC_1628_470E_9112_1E922ADF38BF_.wvu.FilterData" localSheetId="0" hidden="1">'План_2013'!$A$14:$O$588</definedName>
    <definedName name="Z_E3ABE8D4_2E91_4C5C_A275_86CFEFEC793A_.wvu.FilterData" localSheetId="0" hidden="1">'План_2013'!$A$14:$O$651</definedName>
    <definedName name="Z_E3D52EE5_2370_4206_8710_CA6048548CDD_.wvu.FilterData" localSheetId="0" hidden="1">'План_2013'!$A$14:$O$624</definedName>
    <definedName name="Z_E3D9E86B_6B9B_4D61_AE4E_BB3C95CF83C4_.wvu.FilterData" localSheetId="0" hidden="1">'План_2013'!$A$14:$O$528</definedName>
    <definedName name="Z_E42C3070_C88D_4B56_A97F_2BB9DDBB610B_.wvu.FilterData" localSheetId="0" hidden="1">'План_2013'!$A$14:$O$528</definedName>
    <definedName name="Z_E445869D_BDCE_4C1B_BD31_A51841DE6C32_.wvu.FilterData" localSheetId="0" hidden="1">'План_2013'!$A$14:$O$528</definedName>
    <definedName name="Z_E473B158_0480_425C_B5EE_0D84BFF9B2EA_.wvu.FilterData" localSheetId="0" hidden="1">'План_2013'!$A$14:$O$528</definedName>
    <definedName name="Z_E4AD02A9_B8E1_47EF_8230_2AEBC6297F42_.wvu.FilterData" localSheetId="0" hidden="1">'План_2013'!$A$14:$O$594</definedName>
    <definedName name="Z_E4DB3AA0_6349_46F5_A307_6DDEBB2C4D92_.wvu.FilterData" localSheetId="0" hidden="1">'План_2013'!$A$14:$O$616</definedName>
    <definedName name="Z_E4EA173B_B1F8_4FFB_91E6_DE70A0FA3BA5_.wvu.FilterData" localSheetId="0" hidden="1">'План_2013'!$A$14:$O$528</definedName>
    <definedName name="Z_E55D738E_7655_4D21_9994_F511FEA92373_.wvu.FilterData" localSheetId="0" hidden="1">'План_2013'!$A$14:$O$528</definedName>
    <definedName name="Z_E7C7E4F0_1423_43DB_9D5F_CD85E42F64E4_.wvu.FilterData" localSheetId="0" hidden="1">'План_2013'!$A$14:$O$631</definedName>
    <definedName name="Z_E7D47244_67A6_4A0D_AC37_A94854F36231_.wvu.FilterData" localSheetId="0" hidden="1">'План_2013'!$A$14:$O$627</definedName>
    <definedName name="Z_E8407229_CDB8_4375_B05C_38F267A27246_.wvu.FilterData" localSheetId="0" hidden="1">'План_2013'!$A$14:$O$622</definedName>
    <definedName name="Z_E888A0BF_B403_4623_AF2F_1E8D6E648DA3_.wvu.FilterData" localSheetId="0" hidden="1">'План_2013'!$A$14:$O$625</definedName>
    <definedName name="Z_E8AE6CB8_927D_4717_B6E8_11B1CFF5647D_.wvu.FilterData" localSheetId="0" hidden="1">'План_2013'!$A$14:$O$621</definedName>
    <definedName name="Z_E94EC89F_5995_4665_BB34_EE8C812D1CEB_.wvu.FilterData" localSheetId="0" hidden="1">'План_2013'!$A$14:$O$625</definedName>
    <definedName name="Z_E9C965BB_07B2_40FF_A1F4_721172707032_.wvu.FilterData" localSheetId="0" hidden="1">'План_2013'!$14:$654</definedName>
    <definedName name="Z_E9CBE162_A858_4B15_8331_BA5BDA71A3AA_.wvu.FilterData" localSheetId="0" hidden="1">'План_2013'!$A$14:$O$622</definedName>
    <definedName name="Z_EA482A6C_A726_4FA8_B287_F6BFC48BE7EB_.wvu.FilterData" localSheetId="0" hidden="1">'План_2013'!$A$14:$O$596</definedName>
    <definedName name="Z_EA8FA811_F99E_48FC_AFC3_EB4481F817A9_.wvu.FilterData" localSheetId="0" hidden="1">'План_2013'!$A$14:$O$654</definedName>
    <definedName name="Z_EAAEDA82_7F22_41DC_B485_C6ABBC8B6539_.wvu.FilterData" localSheetId="0" hidden="1">'План_2013'!$A$14:$O$650</definedName>
    <definedName name="Z_EADEB9F4_5B7A_4DC6_BE64_A6228FD4C9D6_.wvu.FilterData" localSheetId="0" hidden="1">'План_2013'!$A$14:$O$528</definedName>
    <definedName name="Z_EB893795_15AA_41B1_A13E_76DFD54E85B3_.wvu.FilterData" localSheetId="0" hidden="1">'План_2013'!$A$14:$O$645</definedName>
    <definedName name="Z_EBE0B1B4_CF6F_4162_8342_F3E1C914A288_.wvu.FilterData" localSheetId="0" hidden="1">'План_2013'!$14:$654</definedName>
    <definedName name="Z_EC193DA8_401C_44C6_8859_C24C6767A987_.wvu.FilterData" localSheetId="0" hidden="1">'План_2013'!$A$14:$O$528</definedName>
    <definedName name="Z_ECD3FD6F_9E12_4246_B708_E4F434C8C073_.wvu.FilterData" localSheetId="0" hidden="1">'План_2013'!$A$14:$O$528</definedName>
    <definedName name="Z_ED028868_E968_4134_A088_7BE9EDBDF351_.wvu.FilterData" localSheetId="0" hidden="1">'План_2013'!$A$14:$O$654</definedName>
    <definedName name="Z_ED0E9595_917C_4FA9_935B_7BFE2931BBFB_.wvu.FilterData" localSheetId="0" hidden="1">'План_2013'!$A$14:$O$645</definedName>
    <definedName name="Z_EE5B28F9_B4FB_40C4_BD45_60D92A13C8FA_.wvu.FilterData" localSheetId="0" hidden="1">'План_2013'!$A$14:$O$628</definedName>
    <definedName name="Z_EEEC154C_1A76_4B77_837D_F2B81BA7538E_.wvu.FilterData" localSheetId="0" hidden="1">'План_2013'!$A$14:$O$528</definedName>
    <definedName name="Z_EF19D5C2_094B_4D0A_B684_6B561D498693_.wvu.FilterData" localSheetId="0" hidden="1">'План_2013'!$A$14:$O$528</definedName>
    <definedName name="Z_EF80C77E_AD6A_4CC3_87FF_EC3C0F649B1E_.wvu.FilterData" localSheetId="0" hidden="1">'План_2013'!$A$14:$O$528</definedName>
    <definedName name="Z_EFB6C6DB_EF0E_4682_AF7F_568E262816F5_.wvu.FilterData" localSheetId="0" hidden="1">'План_2013'!$A$14:$O$528</definedName>
    <definedName name="Z_EFBFC85B_3CA5_4E6E_8C38_A74FA4C6EFA3_.wvu.FilterData" localSheetId="0" hidden="1">'План_2013'!$A$14:$O$625</definedName>
    <definedName name="Z_F00AC8D2_8D38_4E5B_B223_926A9A7A627E_.wvu.FilterData" localSheetId="0" hidden="1">'План_2013'!$A$14:$O$654</definedName>
    <definedName name="Z_F03F2C59_7BBD_4903_9923_6AF59E220649_.wvu.FilterData" localSheetId="0" hidden="1">'План_2013'!$A$14:$O$623</definedName>
    <definedName name="Z_F05E6926_55DF_426D_9003_8163AD115AA6_.wvu.FilterData" localSheetId="0" hidden="1">'План_2013'!$14:$655</definedName>
    <definedName name="Z_F0A46BDF_2C82_4DC7_8207_AD965F60CBD7_.wvu.FilterData" localSheetId="0" hidden="1">'План_2013'!$A$14:$O$629</definedName>
    <definedName name="Z_F0BD0999_E5D7_419A_9169_EB519EA2F7E0_.wvu.FilterData" localSheetId="0" hidden="1">'План_2013'!$A$14:$O$654</definedName>
    <definedName name="Z_F1759D18_DF07_4B29_8F60_5A417519EB21_.wvu.FilterData" localSheetId="0" hidden="1">'План_2013'!$A$14:$O$628</definedName>
    <definedName name="Z_F1845DBB_FB54_42A9_B28D_BA6124BF1393_.wvu.FilterData" localSheetId="0" hidden="1">'План_2013'!$A$14:$O$645</definedName>
    <definedName name="Z_F1D13B08_C476_4821_997E_D4B31340A837_.wvu.FilterData" localSheetId="0" hidden="1">'План_2013'!$14:$650</definedName>
    <definedName name="Z_F1DE22CB_B984_49DF_AD3D_0A11F6ACF487_.wvu.FilterData" localSheetId="0" hidden="1">'План_2013'!$A$14:$O$622</definedName>
    <definedName name="Z_F1FFB2C0_524A_4426_B931_D8A77C39520F_.wvu.FilterData" localSheetId="0" hidden="1">'План_2013'!$A$14:$O$592</definedName>
    <definedName name="Z_F25C81DD_20FC_467F_9611_2AE468DEDBB6_.wvu.FilterData" localSheetId="0" hidden="1">'План_2013'!$A$14:$O$645</definedName>
    <definedName name="Z_F29CD1A2_8663_41C4_82D4_49FD29C148B4_.wvu.FilterData" localSheetId="0" hidden="1">'План_2013'!$A$14:$O$645</definedName>
    <definedName name="Z_F2EFE2CF_9ADB_4D33_AFC9_67FE1FAB7E79_.wvu.FilterData" localSheetId="0" hidden="1">'План_2013'!$A$14:$O$528</definedName>
    <definedName name="Z_F3784BF0_0A53_4ED2_8A2F_9B9B52F13606_.wvu.FilterData" localSheetId="0" hidden="1">'План_2013'!$A$14:$O$628</definedName>
    <definedName name="Z_F46FED91_8096_4035_8096_61C1CD7DD7F7_.wvu.FilterData" localSheetId="0" hidden="1">'План_2013'!$A$14:$O$623</definedName>
    <definedName name="Z_F494D4F5_3C01_44A6_BD9F_004B0AA51E82_.wvu.FilterData" localSheetId="0" hidden="1">'План_2013'!$A$14:$O$528</definedName>
    <definedName name="Z_F4CFE168_EB03_40ED_BDFC_937E36FC5E13_.wvu.FilterData" localSheetId="0" hidden="1">'План_2013'!$A$14:$O$654</definedName>
    <definedName name="Z_F4E21ED5_012C_4B6D_BD2C_92A2C9AA5999_.wvu.FilterData" localSheetId="0" hidden="1">'План_2013'!$B$14:$O$14</definedName>
    <definedName name="Z_F50E8A98_F86B_4F3C_AF82_AB0E6FA21032_.wvu.FilterData" localSheetId="0" hidden="1">'План_2013'!$A$14:$O$624</definedName>
    <definedName name="Z_F56CDF1D_A53A_43D2_A818_5E3F2CD92F35_.wvu.FilterData" localSheetId="0" hidden="1">'План_2013'!$A$14:$O$654</definedName>
    <definedName name="Z_F57DD580_B002_4ABC_B77E_54AD22D7158E_.wvu.FilterData" localSheetId="0" hidden="1">'План_2013'!$A$14:$O$648</definedName>
    <definedName name="Z_F57EFFE6_9C0A_44FF_85C3_DC98E840C1E4_.wvu.FilterData" localSheetId="0" hidden="1">'План_2013'!$A$14:$O$618</definedName>
    <definedName name="Z_F5AA0DDA_67E7_4829_BCD8_15BE349F19D3_.wvu.FilterData" localSheetId="0" hidden="1">'План_2013'!$A$14:$O$627</definedName>
    <definedName name="Z_F6083621_7A33_44DF_BB2D_CCB30A529811_.wvu.FilterData" localSheetId="0" hidden="1">'План_2013'!$A$14:$O$650</definedName>
    <definedName name="Z_F649AA3C_2B65_41D5_B796_97D8E39F2ECB_.wvu.FilterData" localSheetId="0" hidden="1">'План_2013'!$A$14:$O$654</definedName>
    <definedName name="Z_F66F4860_1818_418D_8750_FBB3E51738BA_.wvu.FilterData" localSheetId="0" hidden="1">'План_2013'!$A$14:$O$654</definedName>
    <definedName name="Z_F6B11300_8AC0_46FF_B008_D8C2D6EE30FD_.wvu.FilterData" localSheetId="0" hidden="1">'План_2013'!$A$14:$O$628</definedName>
    <definedName name="Z_F6D23FB4_B49B_4B89_963F_613777B2BC9A_.wvu.FilterData" localSheetId="0" hidden="1">'План_2013'!$A$14:$O$596</definedName>
    <definedName name="Z_F7E7196F_2C76_481C_86C6_56B376F37E60_.wvu.FilterData" localSheetId="0" hidden="1">'План_2013'!$A$14:$O$645</definedName>
    <definedName name="Z_F7E8401B_24D0_477B_BAE9_ACE9AD9DA0A4_.wvu.FilterData" localSheetId="0" hidden="1">'План_2013'!$A$14:$O$654</definedName>
    <definedName name="Z_F7FABF03_9A93_47B6_8BB7_8B117F77BED6_.wvu.FilterData" localSheetId="0" hidden="1">'План_2013'!$14:$655</definedName>
    <definedName name="Z_F806A2E6_F9CD_4793_B083_D7E96CD69032_.wvu.FilterData" localSheetId="0" hidden="1">'План_2013'!$A$14:$O$628</definedName>
    <definedName name="Z_F8B7F255_2911_46EC_AD1E_5FA6DA5FF66F_.wvu.FilterData" localSheetId="0" hidden="1">'План_2013'!$A$14:$O$645</definedName>
    <definedName name="Z_F8F939A7_020E_4821_8740_C8079801D2E3_.wvu.FilterData" localSheetId="0" hidden="1">'План_2013'!$A$14:$O$627</definedName>
    <definedName name="Z_F9277DD7_4E56_44B0_90E6_A81BB5B6D547_.wvu.FilterData" localSheetId="0" hidden="1">'План_2013'!$A$14:$O$654</definedName>
    <definedName name="Z_F995D32C_CF53_4089_BD32_41E7E69B7FDC_.wvu.FilterData" localSheetId="0" hidden="1">'План_2013'!$A$14:$O$621</definedName>
    <definedName name="Z_FAB20F81_1DE1_428E_A240_450A741B371D_.wvu.FilterData" localSheetId="0" hidden="1">'План_2013'!$A$14:$O$528</definedName>
    <definedName name="Z_FAB9A5D7_C540_4EA7_984E_88293BED3CB3_.wvu.FilterData" localSheetId="0" hidden="1">'План_2013'!$A$14:$O$528</definedName>
    <definedName name="Z_FAD002EC_A234_42D1_A366_874C8D919BEF_.wvu.FilterData" localSheetId="0" hidden="1">'План_2013'!$A$14:$O$587</definedName>
    <definedName name="Z_FADD050E_1620_4353_A533_118BBF5700A4_.wvu.FilterData" localSheetId="0" hidden="1">'План_2013'!$A$14:$O$650</definedName>
    <definedName name="Z_FAE6CA29_4363_44D3_ADFC_6F3617A80989_.wvu.FilterData" localSheetId="0" hidden="1">'План_2013'!$A$14:$O$612</definedName>
    <definedName name="Z_FAEEC682_D248_490A_BFF9_A594BFFF7FCD_.wvu.FilterData" localSheetId="0" hidden="1">'План_2013'!$A$14:$O$628</definedName>
    <definedName name="Z_FC345C08_12BB_406C_B31B_A17055F7351A_.wvu.FilterData" localSheetId="0" hidden="1">'План_2013'!$A$14:$O$528</definedName>
    <definedName name="Z_FC3B66F3_74F6_48F7_A249_836D19D63B42_.wvu.FilterData" localSheetId="0" hidden="1">'План_2013'!$A$14:$O$623</definedName>
    <definedName name="Z_FC541262_0488_4B2F_AF80_B9C3F73A7D74_.wvu.FilterData" localSheetId="0" hidden="1">'План_2013'!$A$14:$O$654</definedName>
    <definedName name="Z_FC7A5055_C30D_417B_8B16_4C493B59E59E_.wvu.FilterData" localSheetId="0" hidden="1">'План_2013'!$14:$655</definedName>
    <definedName name="Z_FC8E6484_3EA0_4816_B893_7AA3D637F25A_.wvu.FilterData" localSheetId="0" hidden="1">'План_2013'!$14:$654</definedName>
    <definedName name="Z_FC934327_1109_42D0_805F_12241A6DD1AE_.wvu.FilterData" localSheetId="0" hidden="1">'План_2013'!$A$14:$O$655</definedName>
    <definedName name="Z_FCFA82DB_88D7_4659_88B2_A3C58A7438C9_.wvu.FilterData" localSheetId="0" hidden="1">'План_2013'!$A$14:$O$627</definedName>
    <definedName name="Z_FEDE7FC3_90B3_4A84_A1B7_400B5A309FD3_.wvu.FilterData" localSheetId="0" hidden="1">'План_2013'!$A$14:$O$622</definedName>
    <definedName name="Z_FEE042E0_3A41_467D_83B3_8929298B44CA_.wvu.FilterData" localSheetId="0" hidden="1">'План_2013'!$A$14:$O$654</definedName>
    <definedName name="Z_FEE235BA_A898_4D26_B3A5_1865882BE8DD_.wvu.FilterData" localSheetId="0" hidden="1">'План_2013'!$A$14:$O$528</definedName>
    <definedName name="Z_FEE749F1_79FC_442D_A823_7C6AC5AEB1C5_.wvu.FilterData" localSheetId="0" hidden="1">'План_2013'!$A$14:$O$654</definedName>
    <definedName name="Z_FF23C033_C61C_4A18_A9AA_9AA1427A4FB4_.wvu.FilterData" localSheetId="0" hidden="1">'План_2013'!$A$14:$O$622</definedName>
    <definedName name="Z_FF9A8B54_7812_42D2_B231_A0BA261203D1_.wvu.FilterData" localSheetId="0" hidden="1">'План_2013'!$A$14:$O$528</definedName>
    <definedName name="_xlnm.Print_Area" localSheetId="0">'План_2013'!$A$1:$O$655</definedName>
  </definedNames>
  <calcPr fullCalcOnLoad="1"/>
</workbook>
</file>

<file path=xl/sharedStrings.xml><?xml version="1.0" encoding="utf-8"?>
<sst xmlns="http://schemas.openxmlformats.org/spreadsheetml/2006/main" count="5809" uniqueCount="1001">
  <si>
    <t>Код по ОКВЭД</t>
  </si>
  <si>
    <t>Код по ОКДП</t>
  </si>
  <si>
    <t>Условия договора</t>
  </si>
  <si>
    <t>шт.</t>
  </si>
  <si>
    <t>Москва</t>
  </si>
  <si>
    <t>куб. м.</t>
  </si>
  <si>
    <t>по факту</t>
  </si>
  <si>
    <t>29.24.9</t>
  </si>
  <si>
    <t>3,2013</t>
  </si>
  <si>
    <t>КП</t>
  </si>
  <si>
    <t>055</t>
  </si>
  <si>
    <t>кв. м.</t>
  </si>
  <si>
    <t>31.62.9</t>
  </si>
  <si>
    <t>74.12.2</t>
  </si>
  <si>
    <t>40.30.4</t>
  </si>
  <si>
    <t>018</t>
  </si>
  <si>
    <t>м.</t>
  </si>
  <si>
    <t>74.20.3</t>
  </si>
  <si>
    <t>12,2012</t>
  </si>
  <si>
    <t>41.00.2</t>
  </si>
  <si>
    <t>29.13</t>
  </si>
  <si>
    <t>11,2012</t>
  </si>
  <si>
    <t>12,2013</t>
  </si>
  <si>
    <t>51.43.1</t>
  </si>
  <si>
    <t>51.38.28</t>
  </si>
  <si>
    <t>Поставка соли</t>
  </si>
  <si>
    <t>50.2</t>
  </si>
  <si>
    <t>Выполнение работ по ремонту грузоподъемных машин</t>
  </si>
  <si>
    <t>Оказание услуг по техническому обслуживанию и на выполнение работ по ремонту строительной техники (JCB, CASE, CAT)</t>
  </si>
  <si>
    <t>Оказание услуг по техническому обслуживанию и на выполнение работ по ремонту автомобилей Mercedes-Benz, Ford, VOLKSWAGEN</t>
  </si>
  <si>
    <t>Оказание услуг по техническому обслуживанию и на выполнение работ по ремонту автомобилей Toyota, LEXUS</t>
  </si>
  <si>
    <t>Оказание услуг по техническому обслуживанию и на выполнение работ по ремонту автомобилей Hyundai</t>
  </si>
  <si>
    <t>Оказание услуг по техническому обслуживанию и выполнение работ по гарантийному и постгарантийному ремонту автомобилей Renault</t>
  </si>
  <si>
    <t>72.30</t>
  </si>
  <si>
    <t>Выполнение работ/оказание услуг по обработке и упорядочению документального фонда ОАО "МОЭК"</t>
  </si>
  <si>
    <t>Выполнение работ по ремонту и обслуживанию источников бесперебойного питания (ИБП) на объектах Филиалов ОАО "МОЭК"</t>
  </si>
  <si>
    <t xml:space="preserve">40.30.5 </t>
  </si>
  <si>
    <t>Выполнение работ по техническому обслуживанию установки коррекционной обработки воды на объектах ОАО "МОЭК"</t>
  </si>
  <si>
    <t>Выполнение работ по защите от коррозии внутренних поверхностей нагрева котлов на объектах ОАО"МОЭК"</t>
  </si>
  <si>
    <t>Выполнение работ по техническому обслуживанию и ремонту автоматики безопасности и регулирования котлов  и вспомогательного оборудования малых котельных и автономных источников теплоснабжения ОАО "МОЭК"</t>
  </si>
  <si>
    <t xml:space="preserve">40.30.4 </t>
  </si>
  <si>
    <t xml:space="preserve">45.34 </t>
  </si>
  <si>
    <t>Техническое обслуживание и ремонт расширительных баков Филиалов ОАО "МОЭК"</t>
  </si>
  <si>
    <t>74.20.42</t>
  </si>
  <si>
    <t>Выполнение работ по техническому обслуживанию,  поверке и ремонту систем контроля загазованности на РТС, КТС, малых котельных ОАО"МОЭК"</t>
  </si>
  <si>
    <t>Выполнение работ по техническому обслуживанию и ремонту конденсаторных установок, установок компенсации реактивной мощности, комплектных аккумуляторных устройств, устройств аварийного дистанционного отключения и контроля напряжения</t>
  </si>
  <si>
    <t xml:space="preserve">72.60 </t>
  </si>
  <si>
    <t>Техническое обслуживание газового оборудования и газопроводов на КТС и малых котельных Филиалов № 1, 4, 7</t>
  </si>
  <si>
    <t>Техническое бслуживание систем диспетчеризации автономных источников теплоснабжения (АИТ) Филиала № 9 ОАО "МОЭК"</t>
  </si>
  <si>
    <t xml:space="preserve">45.31 </t>
  </si>
  <si>
    <t>Техническое обслуживание дизель-генераторных установок и электростанций</t>
  </si>
  <si>
    <t xml:space="preserve">75.25.1 </t>
  </si>
  <si>
    <t>Выполнение работ и оказание услуг по проведению технического обслуживания и ремонта оборудования системы автоматического управления, автоматизированных систем БУ ВНА, БУШ ДГ, автоматической установки газового пожаротушения и газообнаружения на РТЭС "Курьяново", РТЭС "Переделкино", РТЭС "Пенягино", ГТУ-ТЭЦ на РТС-3 и ГТУ-ТЭЦ на РТС-4 г. Зеленограда</t>
  </si>
  <si>
    <t>Техническое обслуживание и ремонт газового оборудования пункта подготовки топливного газа (ППГ) на РТЭС "Люблино", РТЭС "Курьяново", РТЭС "Переделкино", ГТЭС "Внуково", РТЭС "Пенягино", ГТУ-ТЭЦ на РТС-3 г. Зеленограда</t>
  </si>
  <si>
    <t>Техническое обслуживание и проведение испытаний электрооборудования на ГТЭС "Внуково" и ГТЭС "Строгино"</t>
  </si>
  <si>
    <t>Техническое обслуживание оборудования АСУ ТП на ГТЭС "Внуково"</t>
  </si>
  <si>
    <t>Техническое обслуживание оборудования системы автоматического управления на ГТЭС "Внуково"</t>
  </si>
  <si>
    <t>Техническое обслуживание газодожимных компрессоров на ГТЭС "Строгино" и ГТЭС "Внуково"</t>
  </si>
  <si>
    <t>Техническое обслуживание и ремонт оборудования АСУ ТП на РТЭС "Курьяново", РТЭС "Переделкино", РТЭС "Пенягино", ГТУ-ТЭЦ на РТС-3 и ГТУ-ТЭЦ на РТС-4  г. Зеленограда</t>
  </si>
  <si>
    <t>Выполнение работ по техническому обслуживанию АСУ ТП, автоматики безопасности и регулирования котлов  и вспомогательного оборудования РТС, КТС  ОАО "МОЭК"</t>
  </si>
  <si>
    <t xml:space="preserve">40.30.6 </t>
  </si>
  <si>
    <t xml:space="preserve">Поставка запорно-регулирующей арматуры импортной (часть 1) </t>
  </si>
  <si>
    <t xml:space="preserve">Поставка запорно-регулирующей арматуры импортной (часть 2) </t>
  </si>
  <si>
    <t>25.21</t>
  </si>
  <si>
    <t>Поставка труб из СПЭ</t>
  </si>
  <si>
    <t>51.15.5</t>
  </si>
  <si>
    <t>Поставка бытовой техники</t>
  </si>
  <si>
    <t>51.65</t>
  </si>
  <si>
    <t>Поставка водоводяных подогревателей и элеваторных узлов</t>
  </si>
  <si>
    <t>51.19</t>
  </si>
  <si>
    <t>нет</t>
  </si>
  <si>
    <t>26.23</t>
  </si>
  <si>
    <t>51.7</t>
  </si>
  <si>
    <t>51.65.6</t>
  </si>
  <si>
    <t>50.3</t>
  </si>
  <si>
    <t>51.53</t>
  </si>
  <si>
    <t>Кг.</t>
  </si>
  <si>
    <t xml:space="preserve">51.86 </t>
  </si>
  <si>
    <t>51.61</t>
  </si>
  <si>
    <t>50.30</t>
  </si>
  <si>
    <t>да</t>
  </si>
  <si>
    <t>51.55.3</t>
  </si>
  <si>
    <t>Кг., шт.</t>
  </si>
  <si>
    <t xml:space="preserve">51.3
52.63 
74.84
51.34.1  52.25.2
15.98.1
51.34.1
41.00.2 
</t>
  </si>
  <si>
    <t>Поставка воды питьевой бутилированной</t>
  </si>
  <si>
    <t>52.48.31</t>
  </si>
  <si>
    <t>51.53.24</t>
  </si>
  <si>
    <t>шт.,т.</t>
  </si>
  <si>
    <t xml:space="preserve">50.30.2 </t>
  </si>
  <si>
    <t>2,2013</t>
  </si>
  <si>
    <t>45.21.3</t>
  </si>
  <si>
    <t>52.46.2</t>
  </si>
  <si>
    <t>51.18</t>
  </si>
  <si>
    <t>51.47</t>
  </si>
  <si>
    <t>51.70</t>
  </si>
  <si>
    <t>51.65.5</t>
  </si>
  <si>
    <t>51.47.23</t>
  </si>
  <si>
    <t>2101030/2109020</t>
  </si>
  <si>
    <t>Т, м</t>
  </si>
  <si>
    <t xml:space="preserve">45.21.4 </t>
  </si>
  <si>
    <t>Реконструкция теплоснабжения 2-го этажа и ГВС административно-производственного здания службы логистики по адресу: Профсоюзная ул, 78а</t>
  </si>
  <si>
    <t>51.1/29.24</t>
  </si>
  <si>
    <t>51.1</t>
  </si>
  <si>
    <t>51.6</t>
  </si>
  <si>
    <t>1,2013</t>
  </si>
  <si>
    <t>73.10, 72.4, 74.2</t>
  </si>
  <si>
    <t>7310027, 7422013</t>
  </si>
  <si>
    <t>74.30.1</t>
  </si>
  <si>
    <t>74.30.9</t>
  </si>
  <si>
    <t>74.12, 74.20, 74.30, 74.11, 72.20, 74.20</t>
  </si>
  <si>
    <t>7310027, 7310029, 7310049</t>
  </si>
  <si>
    <t>Объем не определен</t>
  </si>
  <si>
    <t>40.30.4    40.10.41</t>
  </si>
  <si>
    <t>40.30.4    40.10.41   40.10.44</t>
  </si>
  <si>
    <t>40.30.5</t>
  </si>
  <si>
    <t>7492089    2813157</t>
  </si>
  <si>
    <t>40.30.4 40.30.5</t>
  </si>
  <si>
    <t>40.30.4   40.10.41</t>
  </si>
  <si>
    <t>40.30.4 40.10.41 40.10.44</t>
  </si>
  <si>
    <t>7492089   2813121 28113140</t>
  </si>
  <si>
    <t>51.43.22; 51.18.21</t>
  </si>
  <si>
    <t>74.20.13</t>
  </si>
  <si>
    <t>в работе</t>
  </si>
  <si>
    <t>45.3</t>
  </si>
  <si>
    <t>4530652, 4530656, 4530658</t>
  </si>
  <si>
    <t>Замена силового электрооборудования и внутреннего электрического освещения для Филиала № 15 "Социально-бытовой" ОАО "МОЭК"</t>
  </si>
  <si>
    <t>5,2013</t>
  </si>
  <si>
    <t>Техническое обслуживание (очистка, промывка) кожухотрубных водоподогревателей</t>
  </si>
  <si>
    <t xml:space="preserve">74.30.6 </t>
  </si>
  <si>
    <t>Выполнение работ по обследованию строительных конструкций зданий и сооружений РТС, РТЭС, КТС, МК Филиалов № 1, 2  ОАО"МОЭК"</t>
  </si>
  <si>
    <t>Выполнение работ по обследованию строительных конструкций зданий и сооружений РТС, РТЭС, КТС, МК Филиалов № 3, 4 ОАО"МОЭК"</t>
  </si>
  <si>
    <t>Выполнение работ по обследованию строительных конструкций зданий и сооружений РТС, РТЭС, КТС, МК Филиалов № 5, 6 ОАО"МОЭК"</t>
  </si>
  <si>
    <t>Выполнение работ по обследованию строительных конструкций зданий и сооружений РТС, РТЭС, КТС, МК Филиалов № 7, 8 ОАО"МОЭК"</t>
  </si>
  <si>
    <t>Выполнение работ по обследованию строительных конструкций зданий и сооружений РТС, РТЭС, КТС, АИТ Филиалов № 9, 10 ОАО"МОЭК"</t>
  </si>
  <si>
    <t>Выполнение работ по электроимпульсной очистке котлов на МК Филиала № 1 "Центральный" ОАО "МОЭК"</t>
  </si>
  <si>
    <t>Выполнение работ по химической промывке котлов на РТС Филиалов № 8, 10  ОАО"МОЭК"</t>
  </si>
  <si>
    <t xml:space="preserve">Выполнение работ по техническому обслуживанию и ремонту станочного оборудования </t>
  </si>
  <si>
    <t>Гидромеханическая очистка оборудования ХВП на объектах Филиала № 4</t>
  </si>
  <si>
    <t xml:space="preserve">74.30.4 </t>
  </si>
  <si>
    <t>66.00</t>
  </si>
  <si>
    <t>70.20</t>
  </si>
  <si>
    <t>тонна</t>
  </si>
  <si>
    <t>4560531</t>
  </si>
  <si>
    <t>раб.</t>
  </si>
  <si>
    <t>4560593</t>
  </si>
  <si>
    <t xml:space="preserve">74.30.1 </t>
  </si>
  <si>
    <t>Начальная (максимальная) цена 1 анализа согласно перечню обязательных показателей (часть III Технической части Конкурсной документации) – 6 000,00 (шесть тысяч) руб. без НДС. Начальная (максимальная) цена 1 анализа по жалобам жильцов – 7 300,00 (семь тысяч триста) руб. без НДС.</t>
  </si>
  <si>
    <t>не определен</t>
  </si>
  <si>
    <t>40.30.2</t>
  </si>
  <si>
    <t xml:space="preserve">32.20.9 </t>
  </si>
  <si>
    <t>3222101</t>
  </si>
  <si>
    <t>Выполнение работ по техническому обслуживанию оборудования учрежденческой автоматической телефонной станции (УАТС) Siemens HiPath 4000 Филиала № 20 "Магистральные тепловые сети"</t>
  </si>
  <si>
    <t>51.36, 51.47.33</t>
  </si>
  <si>
    <t>Поставка новогодних подарочных наборов для детей работников ОАО "МОЭК" и ДОЦ "Власьево".</t>
  </si>
  <si>
    <t>8,2013</t>
  </si>
  <si>
    <t xml:space="preserve">55.52 </t>
  </si>
  <si>
    <t>33.20.9</t>
  </si>
  <si>
    <t>29.23.9</t>
  </si>
  <si>
    <t>37.20</t>
  </si>
  <si>
    <t>Аванс 100%</t>
  </si>
  <si>
    <t xml:space="preserve">90.02 </t>
  </si>
  <si>
    <t>зависит от количества строительных объектов</t>
  </si>
  <si>
    <t>рабочее место</t>
  </si>
  <si>
    <t>72.20</t>
  </si>
  <si>
    <t>74.20.32</t>
  </si>
  <si>
    <t>72.60</t>
  </si>
  <si>
    <t>человеко-час</t>
  </si>
  <si>
    <t>73.10</t>
  </si>
  <si>
    <t>74.14</t>
  </si>
  <si>
    <t>74.20.14</t>
  </si>
  <si>
    <t>72.22
72.60</t>
  </si>
  <si>
    <t>7423050</t>
  </si>
  <si>
    <t>74.70.1; 90.00.3</t>
  </si>
  <si>
    <t>7493051; 7493052;  4510200; 9010030</t>
  </si>
  <si>
    <t xml:space="preserve">Указаны орентировочные площади. При заключении договора площадь может быть изменена заказчиком. Начальная (максимальная) цена услуг за уборку помещений и территорий, прилегающих к зданиям (с учетом стоимости расходных материалов) – 45 руб./кв.м в месяц;
Начальная (максимальная) цена услуг за уборку помещений и территорий, прилегающих к зданиям (без учета стоимости расходных материалов) – 35 руб./кв.м в месяц;
</t>
  </si>
  <si>
    <t>Площадь помещений, подлежащих уборке - 50 261,74 кв. м. Площадь прилегающих территорий, подлежащих уборке - кв.м.</t>
  </si>
  <si>
    <t>90.00.3</t>
  </si>
  <si>
    <t>Разовая очистка кровли от снега по всей площади, в т.ч.: (очистка кровли по  периметру "1,5м от края", очистка труднодоступных участков, включая кровлю без ограждения). Сбивание сосулек и наледи по периметру крыши. Погрузка и вывоз снега</t>
  </si>
  <si>
    <t>Площадь прилегающих территорий, кв. м. - 739 536,80 кв.м. Площадь кровель, кв. м. - 311536,31 кв. м.</t>
  </si>
  <si>
    <t>29.56.9; 29.24.9</t>
  </si>
  <si>
    <t>74.60</t>
  </si>
  <si>
    <t>В объем услуг входят: услуги по реагированию и техническому обслуживанию систем охранной сигнализации, установленных в камерах-павильонах на объектах ОАО  «МОЭК»; услуг по техническому обслуживанию кнопок тревожной сигнализации, установленных на объектах Филиала № 19 «Новомосковский» ОАО «МОЭК»</t>
  </si>
  <si>
    <t>10,2012</t>
  </si>
  <si>
    <t>45.33; 7525; 75.25.2</t>
  </si>
  <si>
    <t>9,2012</t>
  </si>
  <si>
    <t xml:space="preserve">74.70.3 </t>
  </si>
  <si>
    <t>9010020</t>
  </si>
  <si>
    <t>Цена работ и услуг включает в себя плановое техническое обслуживание Оборудования (не менее двух раз в год) и внеплановый ремонт оборудования по заявкам Заказчика (без учёта стоимости деталей (частей) оборудования)</t>
  </si>
  <si>
    <t>проведению технического обслуживания одной единицы оборудования составляет 2,5 тыс. руб. в год, включая НДС</t>
  </si>
  <si>
    <t>51.32              51.33                51.38, 52.27.11</t>
  </si>
  <si>
    <t>литр</t>
  </si>
  <si>
    <t>12,2015</t>
  </si>
  <si>
    <t>36.1, 51.64.3</t>
  </si>
  <si>
    <t>3,2012</t>
  </si>
  <si>
    <t xml:space="preserve">74.30.9 </t>
  </si>
  <si>
    <t>85.14</t>
  </si>
  <si>
    <t>74.20.15</t>
  </si>
  <si>
    <t>74.20.11</t>
  </si>
  <si>
    <t>74.20.4</t>
  </si>
  <si>
    <t>57.70</t>
  </si>
  <si>
    <t>51.13.2                                    14.11                                51.70</t>
  </si>
  <si>
    <t>Выполнение работ по ремонту дизель-генераторных установок Denyo</t>
  </si>
  <si>
    <t>не определена</t>
  </si>
  <si>
    <t>51.5</t>
  </si>
  <si>
    <t xml:space="preserve">51.43.22; 51.18.21; </t>
  </si>
  <si>
    <t>пар</t>
  </si>
  <si>
    <t>шт.,комплект</t>
  </si>
  <si>
    <t>50.50</t>
  </si>
  <si>
    <t>Поставка нефтепродуктов наливом</t>
  </si>
  <si>
    <t>51.51.3</t>
  </si>
  <si>
    <t>Поставка топлива с использованием топливных карт</t>
  </si>
  <si>
    <t>Гарантийное обслуживание и текущий ремонт автомобилей Toyota и LEXUS</t>
  </si>
  <si>
    <t>Поставка запасных частей и расходных материалов для спецтехники JCB, CASE.</t>
  </si>
  <si>
    <t>85.11</t>
  </si>
  <si>
    <t>Оказание медицинских услуг (проведение предрейсовых мед. осмотров водителей тр/средств).</t>
  </si>
  <si>
    <t>по заякам</t>
  </si>
  <si>
    <t>66.03.9</t>
  </si>
  <si>
    <t>4530251, 4530252. 4530254, 4540102</t>
  </si>
  <si>
    <t>Сборка изделий из массива дуба и фанерованного МДф на объекте реконстукции клуба на 190 мест ОЦ "Красная Гвоздика" Филиала № 15 "Социально-бытовой" ОАО "МОЭК", расположенном по пдресу: Московская обл., Истринский р-н., пос. Мансурово</t>
  </si>
  <si>
    <t>Поставка кондиционеров, необходимых для выполнения работ силами Филиала № 16 "Ремонтно-строительный" ОАО "МОЭК" в рамках выполнения работ по реконструкции клуба ОЦ "Красная гвоздика"</t>
  </si>
  <si>
    <t>Выполнение работ по созданию сетевого информационного ресурса системы технологий эффективного производства (СТЭП)</t>
  </si>
  <si>
    <t xml:space="preserve">Благоустройство территории в ОЦ "Красная гвоздика" Филиала № 15 "Социально-бытовой" ОАО "МОЭК" </t>
  </si>
  <si>
    <t>Благоустройство территории в ДОЦ "Власьево" Филиала № 15 "Социально-бытовой" ОАО "МОЭК"</t>
  </si>
  <si>
    <t>73.30</t>
  </si>
  <si>
    <t>Начальная (максимальная) стоимость медицинских услуг за 1 человека в месяц составляет 903,25 (девятьсот три рубля, 25 коп.) (НДС не облагается)</t>
  </si>
  <si>
    <t>Благоустройство территории в ОЦ "Призыв" Филиала № 15 "Социально-бытовой" ОАО "МОЭК"</t>
  </si>
  <si>
    <t>4540293, 4540331, 4540416, 4540335, 4540351, 4540301</t>
  </si>
  <si>
    <t>10,2013</t>
  </si>
  <si>
    <t>Поставка расходных материалов к спецтехнике и погрузчикам Donaldson, MANN</t>
  </si>
  <si>
    <t>Обслуживание инженерно-технических систем объектов ОАО "МОЭК" по адресам: ул. Электродная, д. 4А, Зубарев пер., д. 7, ул. Годовикова, д. 8</t>
  </si>
  <si>
    <t>4530861</t>
  </si>
  <si>
    <t>7260000</t>
  </si>
  <si>
    <t>3430327</t>
  </si>
  <si>
    <t>4530225</t>
  </si>
  <si>
    <t>Аудит консолидированной финансовой отчетности за 2012 по МСФО</t>
  </si>
  <si>
    <t>6,2013</t>
  </si>
  <si>
    <t>7,2012</t>
  </si>
  <si>
    <t>4,2013</t>
  </si>
  <si>
    <t xml:space="preserve">74.20.1 </t>
  </si>
  <si>
    <t>4521126</t>
  </si>
  <si>
    <t>7290000</t>
  </si>
  <si>
    <t>5200321</t>
  </si>
  <si>
    <t>6600000</t>
  </si>
  <si>
    <t>8510000</t>
  </si>
  <si>
    <t>7,2013</t>
  </si>
  <si>
    <t>работ</t>
  </si>
  <si>
    <t>2716670</t>
  </si>
  <si>
    <t>4530010,                                 4530451</t>
  </si>
  <si>
    <t>2914137</t>
  </si>
  <si>
    <t>3150106</t>
  </si>
  <si>
    <t>2928348</t>
  </si>
  <si>
    <t>2893580</t>
  </si>
  <si>
    <t>2413250</t>
  </si>
  <si>
    <t>2944220</t>
  </si>
  <si>
    <t>3150000</t>
  </si>
  <si>
    <t>2813160</t>
  </si>
  <si>
    <t>2521372</t>
  </si>
  <si>
    <t>2519020</t>
  </si>
  <si>
    <t>5110690</t>
  </si>
  <si>
    <t>7410000</t>
  </si>
  <si>
    <t>Поставка спецодежды</t>
  </si>
  <si>
    <t>Поставка термостойкой одежды и обуви</t>
  </si>
  <si>
    <t>Оказание услуг по вывозу твердых бытовых отходов и крупногабаритного мусора</t>
  </si>
  <si>
    <t>Оказание услуг по проведению дератизации и дезинсекции на объектах ОАО "МОЭК"</t>
  </si>
  <si>
    <t>Оказание услуг по техническому обслуживанию аппаратов питьевой воды</t>
  </si>
  <si>
    <t>Оказание услуг по уборке помещений ОАО "МОЭК"</t>
  </si>
  <si>
    <t>Поставка спецобуви</t>
  </si>
  <si>
    <t>Выбор страховых организаций для предоставления страховых услуг ОАО «МОЭК» и заключения с ОАО «МОЭК» договоров страхования (КАСКО)</t>
  </si>
  <si>
    <t>Выбор страховых организаций для предоставления страховых услуг ОАО «МОЭК» и заключения с ОАО «МОЭК» договоров страхования (ОСАГО)</t>
  </si>
  <si>
    <t>Поставка мебели для нужд ОАО "МОЭК"</t>
  </si>
  <si>
    <t>Оказание услуг по организации питания отдыхающих в ОЦ «Красная гвоздика»  и ОЦ «Призыв» ОАО «МОЭК», а также по организации обслуживания в барах оздоровительных центров, по проведению банкетных мероприятий</t>
  </si>
  <si>
    <t>Оказание услуг по предотвращению (предупреждению)  и ликвидации последствий чрезвычайных ситуаций, связанных с авариями на газовом хозяйстве ОАО "МОЭК"</t>
  </si>
  <si>
    <t>Оказание услуг по очистке кровли, уборке и вывозу снега с территории ОАО «МОЭК»</t>
  </si>
  <si>
    <t>Оказание услуг по физической охране объектов ОАО "МОЭК"</t>
  </si>
  <si>
    <t>Оказание услуг по техническому обслуживанию систем безопасности объектов ОАО "МОЭК"</t>
  </si>
  <si>
    <t>Оказание услуг по техническому обслуживанию оборудования очистных сооружений установки БИОКС-400 в ОЦ "Красная гвоздика" ОАО "МОЭК"</t>
  </si>
  <si>
    <t>Оказание услуг по реагированию и техническому обслуживанию систем безопасности объектов ОАО "МОЭК"</t>
  </si>
  <si>
    <t>Поставка молока</t>
  </si>
  <si>
    <t>Проведение экспертизы промышленной безопасности, диагностики и технического обслуживание дымовых труб Филиалов №№ 1-10 ОАО "МОЭК"</t>
  </si>
  <si>
    <t>Выполнение работ по проверке молниезащиты дымовых труб и контура заземления на объектах ОАО"МОЭК"</t>
  </si>
  <si>
    <t>Выполнение работ по техническому обслуживанию и ремонту светоограждения дымовых труб и освещения на высоте более 5 метров на объектах ОАО "МОЭК"</t>
  </si>
  <si>
    <t>Выполнение работ по техническому обслуживанию и ремонту промышленных систем вентиляции и кондиционирования, наладке трехкратного воздухообмена на объектах ОАО "МОЭК"</t>
  </si>
  <si>
    <t>Выполнение работ по обследованию и техническому обслуживанию газоходов на РТС, КТС ОАО "МОЭК"</t>
  </si>
  <si>
    <t>Выполнение работ по техническому обслуживанию блоков защиты приборов и теристорно-пусковых устройств плавного пуска электродвигателей</t>
  </si>
  <si>
    <t>Выполнение работ по техническому обслуживанию и ремонту видеостен на РТС, КТС ОАО"МОЭК"</t>
  </si>
  <si>
    <t>Ввыполнение работ по диагностике баков и емкостей на объектах ОАО"МОЭК"</t>
  </si>
  <si>
    <t>Выполнение работ по техническому обслуживанию (в том числе поверка датчиков) и ремонту систем диспетчеризации ЦТП ОАО"МОЭК"</t>
  </si>
  <si>
    <t>Выполнение работ по экспертизе, техническому освидетельствованию и ремонту грузо-подъемных механизмов ОАО "МОЭК"</t>
  </si>
  <si>
    <t>Выполнение работ по техническому обслуживанию и ремонту автоматизированной системы контроля и управления производством (АСКиУП) на объектах ОАО "МОЭК"</t>
  </si>
  <si>
    <t>Техническое обслуживание автоматической теплонасосной установки (АТНУ) Филиала № 10 ОАО "МОЭК"</t>
  </si>
  <si>
    <t>Выполнение работ по техническому обслуживанию, поверке и ремонту УУТЭ и расходомеров на РТЭС, РТС, КТС, малых котельных  ОАО "МОЭК"</t>
  </si>
  <si>
    <t>Выбор страховой организации для предоставления страховых услуг ОАО "МОЭК" и заключения с ОАО "МОЭК" договора добровольного медицинского страховния сотрудников Филиала № 20 "Магистральные тепловые сети" ОАО "МОЭК"</t>
  </si>
  <si>
    <t>Поставка промышленных контроллеров на ЦТП</t>
  </si>
  <si>
    <t>Поставка опор трубопроводов</t>
  </si>
  <si>
    <t>Проведение экспертизы промышленной безопасности, диагностики  газопроводов и газового оборудования Филиалов №№ 1-10 ОАО "МОЭК"</t>
  </si>
  <si>
    <t>Техническое освидетельствование и экспертиза промышленной безопасности котлов и трубопроводов на объектах ОАО "МОЭК"</t>
  </si>
  <si>
    <t>Поставка клапанов предохранительных</t>
  </si>
  <si>
    <t>Поставка гидравлического, слесарного инструмента</t>
  </si>
  <si>
    <t>Поставка фильтров, грязевиков</t>
  </si>
  <si>
    <t>Поставка запасных частей и расходных материалов для автомобилей импортного производства</t>
  </si>
  <si>
    <t>Поставка запасных частей к грузовой и легковой технике отечественного и импортного производства</t>
  </si>
  <si>
    <t>Поставкка картриджей HP</t>
  </si>
  <si>
    <t>Поставка картриджей XEROX</t>
  </si>
  <si>
    <t>Выполнение работ по строительству корпоративной Системы видеоконференцсвязи ОАО "МОЭК"</t>
  </si>
  <si>
    <t>Реконструкция, ремонт тепловых сетей и ликвидация малых котельных Филиалов № 1 и № 2 ОАО «МОЭК».</t>
  </si>
  <si>
    <t>Реконструкция, ремонт тепловых сетей и ликвидация малых котельных Филиалов № 5 и № 6 ОАО «МОЭК».</t>
  </si>
  <si>
    <t>Реконструкция, ремонт тепловых сетей и ликвидация малых котельных Филиалов № 7 и № 8 ОАО «МОЭК».</t>
  </si>
  <si>
    <t>Реконструкция, ремонт тепловых сетей и ликвидация малых котельных Филиалов № 9 и № 10 ОАО «МОЭК».</t>
  </si>
  <si>
    <t>Реконструкция, ремонт тепловых сетей и ликвидация малых котельных Филиалов № 19 ОАО «МОЭК».</t>
  </si>
  <si>
    <t>Реконструкция, ремонт оборудования, зданий и сооружений РТС, КТС, МК и административных зданий Филиалов № 1, № 2 и № 14 ОАО «МОЭК».</t>
  </si>
  <si>
    <t>Реконструкция, ремонт оборудования, зданий и сооружений РТЭС, РТС, КТС, МК и административных зданий Филиалов № 3, № 4 ОАО «МОЭК».</t>
  </si>
  <si>
    <t>Реконструкция, ремонт оборудования, зданий и сооружений РТЭС, РТС, КТС, МК и административных зданий Филиалов № 5, № 6 ОАО «МОЭК».</t>
  </si>
  <si>
    <t>Реконструкция, ремонт оборудования, зданий и сооружений РТЭС, РТС, КТС, МК и административных зданий Филиалов № 7, № 8 и № 14 ОАО «МОЭК».</t>
  </si>
  <si>
    <t>Реконструкция, ремонт оборудования, зданий и сооружений РТЭС, РТС, КТС, МК, АИТ и административных зданий Филиалов № 9, № 10, № 14  ОАО «МОЭК».</t>
  </si>
  <si>
    <t>Реконструкция, ремонт оборудования, зданий и сооружений РТЭС, РТС, КТС, МК, АИТ и административных зданий Филиалов № 19 ОАО «МОЭК».</t>
  </si>
  <si>
    <t>Модернизация, ремонт оборудования и зданий центральных тепловых пунктов Филиалов № 1 и № 2 ОАО «МОЭК».</t>
  </si>
  <si>
    <t>Модернизация, ремонт оборудования и зданий центральных тепловых пунктов Филиалов № 3 и № 4 ОАО «МОЭК».</t>
  </si>
  <si>
    <t>Модернизация, ремонт оборудования и зданий центральных тепловых пунктов Филиалов № 5 и № 6 ОАО «МОЭК».</t>
  </si>
  <si>
    <t>Модернизация, ремонт оборудования и зданий центральных тепловых пунктов Филиалов № 7 и № 8 ОАО «МОЭК».</t>
  </si>
  <si>
    <t>Модернизация, ремонт оборудования и зданий центральных тепловых пунктов Филиалов № 9 и № 10 ОАО «МОЭК».</t>
  </si>
  <si>
    <t>Модернизация, ремонт оборудования и зданий центральных тепловых пунктов Филиалов № 19 ОАО «МОЭК».</t>
  </si>
  <si>
    <t xml:space="preserve">Программа комплексной реконструкции и автоматизации ЦТП Филиала № 6 "Южный" </t>
  </si>
  <si>
    <t>Выполнение работ по проектированию реконструкции тепловых сетей Лот № 1. «Проектирование реконструкции тепловой сети по адресу: РТС «Переяславская» т.к.2.8-т.к.2.8/1».</t>
  </si>
  <si>
    <t>Выполнение работ по проектированию реконструкции тепловых сетей Лот № 2. «Проектирование реконструкции тепловой сети по адресу: ул. Бауманская, д. 23, стр. 2».</t>
  </si>
  <si>
    <t>Поставка вентиляционного оборудования и электродвигателей</t>
  </si>
  <si>
    <t>Поставка ЖБИ</t>
  </si>
  <si>
    <t>Поставка газового оборудования</t>
  </si>
  <si>
    <t>Поставка запорно-регулирующей арматуры Данфосс</t>
  </si>
  <si>
    <t>Поставка подшипников импортные</t>
  </si>
  <si>
    <t>Поставка подшипников отечественных</t>
  </si>
  <si>
    <t>Поставка электродов LB-52U Kobe Steel (Япония)</t>
  </si>
  <si>
    <t>Поставка электродов импортных UTP (Bohler Group, Германия)</t>
  </si>
  <si>
    <t>Поставка электродов отечественных</t>
  </si>
  <si>
    <t>Поставка электрощитового оборудования</t>
  </si>
  <si>
    <t>Поставка запорно-регулирующей арматуры отечественной</t>
  </si>
  <si>
    <t>Поставка насосов импортных (часть 2)</t>
  </si>
  <si>
    <t>Поставка насосов отечественных</t>
  </si>
  <si>
    <t>Поставка насосов импортных (часть 1)</t>
  </si>
  <si>
    <t>Поставка запорно-регулирующей арматуры Бугатти</t>
  </si>
  <si>
    <t>Поставка электротехнического оборудования</t>
  </si>
  <si>
    <t>Поставка грузоподъемного оборудования</t>
  </si>
  <si>
    <t>Поставка масла и смазки</t>
  </si>
  <si>
    <t>Поставка теплоизоляционных материалов</t>
  </si>
  <si>
    <t>Поставка средств индивидуальной защиты</t>
  </si>
  <si>
    <t>Поставка задвижек с обрезиненным клином</t>
  </si>
  <si>
    <t>Поставка газосварочного оборудования</t>
  </si>
  <si>
    <t>Поставка ионообменных смол</t>
  </si>
  <si>
    <t>Поставка противопожарного оборудования</t>
  </si>
  <si>
    <t>Поставка асбестотехнических, резинотехнических изделий</t>
  </si>
  <si>
    <t>Поставка электроустановочных изделий</t>
  </si>
  <si>
    <t>Выполнение строительно-монтажных работ по объекту "Реконструкция т/м № 18 от ГЭС-1 м/к к1831-т.162 (в стор.к.1833) р-не ул. Знаменка, Б. Знаменский пер." Филиала № 20 "Магистральные тепловые сети" ОАО "МОЭК"</t>
  </si>
  <si>
    <t>Поставка  лакокрасочной продукции</t>
  </si>
  <si>
    <t>Поставка запорно-регулирующей арматуры импортной</t>
  </si>
  <si>
    <t>Поставка хозяйственных товаров</t>
  </si>
  <si>
    <t>Поставка кабельно-проводниковой продукции</t>
  </si>
  <si>
    <t>Поставка виброкомпенсаторов Tecofi</t>
  </si>
  <si>
    <t>Поставка низковольтной аппаратуры</t>
  </si>
  <si>
    <t>Поставка канцелярской продукции</t>
  </si>
  <si>
    <t>Поставка металлопроката</t>
  </si>
  <si>
    <t>Поставка метизной продукции</t>
  </si>
  <si>
    <t>Поставка сантехники</t>
  </si>
  <si>
    <t>Поставка запасных частей для ГТУ</t>
  </si>
  <si>
    <t>Поставка торцевых уплотнений для насосов отечественного производства</t>
  </si>
  <si>
    <t>Поставка запасных частей и расходных материалов для SDMO</t>
  </si>
  <si>
    <t>Поставка КИП модулей</t>
  </si>
  <si>
    <t>Поставка контрольно-измерительных приборов (манометры, термометры)</t>
  </si>
  <si>
    <t>Поставка КИП (часть 1)</t>
  </si>
  <si>
    <t>Поставка КИП (часть 2)</t>
  </si>
  <si>
    <t>Поставка бумаги для офисной техники</t>
  </si>
  <si>
    <t>Поставка котельного оборудования</t>
  </si>
  <si>
    <t>Разработка и согласование нормативной документации по выбросам: проектов нормативов предельно допустимых выбросов (ПДВ) для объектов ОАО "МОЭК"</t>
  </si>
  <si>
    <t>Проведение лабораторных исследований атмосферного воздуха на границах санитарно-защитных зон (СЗЗ) для объектов ОАО "МОЭК"</t>
  </si>
  <si>
    <t>Оказание услуг по разработке и утверждению технологических нормативов для нужд ОАО "МОЭК"</t>
  </si>
  <si>
    <t>Разработка и согласование нормативной документации по отходам: проектов нормативов образования отходов и лимитов на их размещение (ПНООЛР) для объектов ОАО "МОЭК"</t>
  </si>
  <si>
    <t>Проведение лабораторных исследований природных сред (вода, воздух) для нужд Филиала № 20 "Магистральные тепловые сети" ОАО "МОЭК"</t>
  </si>
  <si>
    <t>Поставка труб и фасонных изделий в ППУ изоляции</t>
  </si>
  <si>
    <t>Поставка деталей трубопроводов</t>
  </si>
  <si>
    <t>Поставка картриджей для офисной техники</t>
  </si>
  <si>
    <t>Выполнение проектно-изыскательских работ по объекту: "Реконструкция участков сети тепловой магистральной № 19 от ГЭС-1 м/к к1909/14-1909/52 в районе Лаврушинского пер."</t>
  </si>
  <si>
    <t>Оказание услуг по организации торгов по реализации имущества ОАО "МОЭК"</t>
  </si>
  <si>
    <t>Поставка бетона и раствора</t>
  </si>
  <si>
    <t>Выполнение строительно-монтажных работ по объектам районов 3,9,10,12 Филиала № 20 "Магистральные тепловые сети" ОАО "МОЭК"</t>
  </si>
  <si>
    <t>Выполнение строительно-монтажных работ по объектам района № 6 Филиала № 20 "Магистральные тепловые сети" ОАО "МОЭК"</t>
  </si>
  <si>
    <t>Выполнение строительно-монтажных работ по объектам районов 7,8,9 Филиала № 20 "Магистральные тепловые сети" ОАО "МОЭК"</t>
  </si>
  <si>
    <t>Выполнение строительно-монтажных работ по объекту "Реконструкция т/м № 8 от ТЭЦ-20 М/К К814-Т.208 (в сторону к.817) в районе ул. Вавилова" Филиала № 20 "Магистральные тепловые сети" ОАО "МОЭК"</t>
  </si>
  <si>
    <t>Выполнение  строительно-монтажных работ по объектам районов 6,11 Филиала № 20 "Магистральные тепловые сети" ОАО "МОЭК"</t>
  </si>
  <si>
    <t>Выполнение работ по капитальному ремонту КНС-1 и текущему ремонту здания хозяйственного корпума, наружного ограждения и корпусов № 1-3 в ДОЦ "Власьево" Филиала № 15 "Социально-бытовой" ОАО "МОЭК"</t>
  </si>
  <si>
    <t>45.44.2, 45.44.1, 45.43</t>
  </si>
  <si>
    <t>4539251, 4530252</t>
  </si>
  <si>
    <t>51</t>
  </si>
  <si>
    <t>СТАНДАРТ.</t>
  </si>
  <si>
    <t>Закупка в электронной форме (да/нет)</t>
  </si>
  <si>
    <t>4560263</t>
  </si>
  <si>
    <t>5520010</t>
  </si>
  <si>
    <t>3190040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</si>
  <si>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№1 «Центральный»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</si>
  <si>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№2 «Северный»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</si>
  <si>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№3 «Северо-Восточный»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</si>
  <si>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 4 «Восточный» ОАО «МОЭК».</t>
  </si>
  <si>
    <t>Оказание услуг по исследованию качества воды на объектах системы ОАО «МОЭК» 5: проведение контроля качества горячей воды на объектах Филиала № 5 «Юго-Восточный»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</si>
  <si>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 6 «Южный»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</si>
  <si>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 7 «Юго-Западный»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</si>
  <si>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 8 «Западный» ОАО «МОЭК».</t>
  </si>
  <si>
    <t>Оказание услуг по исследованию качества воды на объектах системы ОАО «МОЭК» : проведение контроля качества горячей воды на объектах Филиала № 9 «Северо-Западный» ОАО «МОЭК».</t>
  </si>
  <si>
    <t>Оказание услуг по исследованию качества воды на объектах системы ОАО «МОЭК» : проведение контроля качества горячей воды по микробиологическим показателям на объектах Филиала №10 «Зеленоградский» ОАО «МОЭК».</t>
  </si>
  <si>
    <t xml:space="preserve">Оказание услуг по исследованию качества воды на объектах системы ОАО «МОЭК» : проведение контроля качества горячей воды на объектах Филиала №19 «Новомосковский» ОАО «МОЭК». </t>
  </si>
  <si>
    <t>2715000</t>
  </si>
  <si>
    <t>2919020</t>
  </si>
  <si>
    <t>2924150</t>
  </si>
  <si>
    <t>0122101</t>
  </si>
  <si>
    <t>Выполнение работ по созданию концепции резервного центра обработки данных (РЦОД)</t>
  </si>
  <si>
    <t>Поставка оборудования и материалов по IT-направлению</t>
  </si>
  <si>
    <t>по итогам заключается Рамочное соглашение</t>
  </si>
  <si>
    <t>2913000</t>
  </si>
  <si>
    <t>70.1</t>
  </si>
  <si>
    <t>6720040</t>
  </si>
  <si>
    <t>2320210</t>
  </si>
  <si>
    <t>Реконструкция камер/павильонов</t>
  </si>
  <si>
    <t>74.1</t>
  </si>
  <si>
    <t>7412040</t>
  </si>
  <si>
    <t>1400000</t>
  </si>
  <si>
    <t>3319230</t>
  </si>
  <si>
    <t>51.14.1</t>
  </si>
  <si>
    <t>2320020</t>
  </si>
  <si>
    <t>45.2</t>
  </si>
  <si>
    <t>5200114</t>
  </si>
  <si>
    <t>Поставка покрышек для автотранспортных средств ОАО "МОЭК"</t>
  </si>
  <si>
    <t>4540161, 4540150, 4540296</t>
  </si>
  <si>
    <t>45.42, 45.44.2, 45.21.6, 45.21.4</t>
  </si>
  <si>
    <t>2511000</t>
  </si>
  <si>
    <t>51.18.27</t>
  </si>
  <si>
    <t>2691020</t>
  </si>
  <si>
    <t>51.53.21</t>
  </si>
  <si>
    <t>Выполнение работ по текущему и капитальному ремонту корпусов, помещений и физкультурно-оздоровительного комплекса в ОЦ "Красная гвоздика" Филиала № 15 "Социально-бытовой" ОАО "МОЭК"</t>
  </si>
  <si>
    <t>Оказание консалтинговых услуг в сфере обеспечения безопасности деятельности на объектах ОАО "МОЭК"</t>
  </si>
  <si>
    <t xml:space="preserve">Обязательное страхование гражданской ответственности владельца опасного объекта за причинение вреда в результате аварии на опасном объекте </t>
  </si>
  <si>
    <t>Проведение обследования (экспертного аудита) информационной беопасности комплекса автоматизированных систем управления технологическим процессом ОАО "МОЭК"</t>
  </si>
  <si>
    <t>Оказание услуг по проведению планового технического обслуживания тепловых завес, приточно-вытяжных вентиляционных установок и кондиционеров на Предприятиях № 1-3 Филиала № 15 "Социально-бытовой" ОАО "МОЭК" на 2013 год</t>
  </si>
  <si>
    <t>29.23.9, 29.24.9</t>
  </si>
  <si>
    <t>2919020, 2919450, 2019452</t>
  </si>
  <si>
    <t>Поставка оборудования, материалов и запасных частей по IT-направлению</t>
  </si>
  <si>
    <t xml:space="preserve">Изготовление и монтаж стеллажного оборудования </t>
  </si>
  <si>
    <t>2,2014</t>
  </si>
  <si>
    <t>Вынос водопровода, ул. Кастанаевская 27, стр. 4</t>
  </si>
  <si>
    <t>Лицензия СРО на производство СМР. Перечень строительной техники. Опыт СМР</t>
  </si>
  <si>
    <t>Устройство канализации, Дмитровское шоссе, д. 155</t>
  </si>
  <si>
    <t>Лицензия СРО на производство СМР. Лицензия СРО на производство ПИР. Перечень строительной техники. Опыт СМР</t>
  </si>
  <si>
    <t>Работы по реконструкции 3-го этажа административного корпуса здания, расположенного по адресу: г. Москва, 3-я Хорошевская ул., д. 16, корп. 1, для размещения сотрудников ОАО "МОЭК-Проект"</t>
  </si>
  <si>
    <t>Поставка гидроизоляционных материалов</t>
  </si>
  <si>
    <t>м2</t>
  </si>
  <si>
    <t>Поставка оргтехники</t>
  </si>
  <si>
    <t>Поставка "Лабораторное оборудование"</t>
  </si>
  <si>
    <t xml:space="preserve"> Выполнение мероприятий по подключению к альтернативным источникам тепла .  Строительство теплосети Ду400 от камеры ТК1411 14-го экспл.района ОАО "МТК" на на левый берег реки Клязьма до сущ т/м ООО Орехово-Зуевской теплосети"-перевод тепловой нагрузки от местных котельных левобережной части г.Орехово - Зуево на   ТЭЦ-6, в ППУ-изоляции</t>
  </si>
  <si>
    <t>Диспетчеризация 12 района с интеграцией в программно-технический комплекс по получению параметров с тепловых пунктов потребителей и тепловых камер ОАО "МТК"</t>
  </si>
  <si>
    <t>РДП-1 в р-не Дербеневской наб. Рек. ИТП и узла учета тепловой энергии</t>
  </si>
  <si>
    <t>РДП  - 4. Рек. ИТП, узла учета тепловой энергии, перекладки внутренних теплосетей от ИТП до здания. По адресу 3-я Кабельная ул.</t>
  </si>
  <si>
    <t xml:space="preserve">Разработка и внедрение промышленной системы видеоконференции на базе корпоративной сети передачи данных Филиала №20 </t>
  </si>
  <si>
    <t>Создание АС управления капитальным строительством</t>
  </si>
  <si>
    <t>Модернизация системы АСДТУ (в части  АСУ)  11-го района для нужд фил. №20 ОАО МОЭК"</t>
  </si>
  <si>
    <t>Модернизация системы АСДТУ (в части  АСУ)  10-го района для нужд Фил 20 ОАО "МОЭК"</t>
  </si>
  <si>
    <t>Модернизация системы АСДТУ (в части  АСУ)  7-го района для нужд Фил. "0 ОАО "МОЭК"</t>
  </si>
  <si>
    <t>Переключение потребителей котельной ФГУП "ФТ-Центр" , расположенного по адресу: ул.Мясницкая, д.40 А, стр.2 , на централизованное теплоснабжение / Новое стр-во участков сети магистральной №22 от ГЭС-1 м/к т.18 А ( м/к 2229/3 и к.2229/П1) до здания котельной по адресу: Мясницкая ул. д.40 стр.2 ( 2д150 дл. 0,19) и рек.ЦТП</t>
  </si>
  <si>
    <t>Газификация котельной ДОЛ "Солнечный"</t>
  </si>
  <si>
    <t>Новое стр-во теплового ввода  от к.221а  -тепловой магистрали №2  от ТЭЦ-11 до теплового пункта  здания по адресу ул. Электродная д.13 (ЗАО "Янтарь")</t>
  </si>
  <si>
    <t>Новое стр-во теплового ввода  от к.№423/15 до теплового пункта здания, расположенного в р-не Верхняя Первомайская ул. Д.35-36</t>
  </si>
  <si>
    <t>Реконструкция электрооборудования и КИПиА</t>
  </si>
  <si>
    <t>Замена сальниковых компенсаторов</t>
  </si>
  <si>
    <t>Замена запорной арматуры</t>
  </si>
  <si>
    <t>Реконструкция камер, установка сильфонных компенсаторов и запорной арматуры</t>
  </si>
  <si>
    <t xml:space="preserve">Ликвидация байпасов </t>
  </si>
  <si>
    <t>Устройство декоративных ограждений из поликарбоната</t>
  </si>
  <si>
    <t>ПИР Рек.т/м 21 от ГЭС-1 м/к т.А-т.Б (в р-не к. 2125/4)в р-не Фролова пер,2</t>
  </si>
  <si>
    <t>ПИР Рек.т/м 21 от ГЭС-1 м/к 2120-2120/п1 в р-не Армянский пер.</t>
  </si>
  <si>
    <t>ПИР рек.т/м 21 от ГЭС-1 м/к 2120/4-2120/2 в р-не Архангельский пер.,15 стр.3</t>
  </si>
  <si>
    <t>ПИР Рек.т/м 12 от ГЭС-1 м/к т.А(м.к1224/п1-1224/п3)-т.Б(м/к 1217/13-аб.0112/25) в р-не Гончарной ул.</t>
  </si>
  <si>
    <t>ПИР Рек.т/м 17 от ГЭС-1 м/к 1704/8-1704/п4 в р-не Вознесенский пер,18</t>
  </si>
  <si>
    <t>ПИР Рек.т/м 12 от ТЭЦ-22 м/к 1207-1207/1, 1206-1208 в р-не 15 км МКАД ул.Верхние поля, тер.рынка Садовод</t>
  </si>
  <si>
    <t>ПИР Рек.т/м 7 от ТЭЦ-22 м/к 715-722-т.5(в стор.723а), 721-1207/1 в р-не 15 км.МКАД ул.Верхние поля, территория рынка "Садовод"</t>
  </si>
  <si>
    <t>ПИР Водовыпуск из к.сети т/м с устройством ДНС по адресу Рязански йпр-т ПК-41 к.921(842-843),ПК-60(917-918),ПК-68(917-1601), ПК-74(1601-1602),ПК-86(1604-1605),ПК-144(16010-1611),ПК-175(1614)</t>
  </si>
  <si>
    <t>ПИР Рек.т/м 11 от ТЭЦ-22 м/к 607-1102 в р-не ул.Ставропольская</t>
  </si>
  <si>
    <t>ПИР Рек.т/м 20 от ТЭЦ-16 м/к 2014-2015 в р-не ул.марш.Тухачевского,50</t>
  </si>
  <si>
    <t>ПИР Рек.т/м 18 от ТЭЦ-16 м/к 1803/11-1803/9 в р-не 2-го Балтийского пер,д.4, ул.Самеда Вургуна</t>
  </si>
  <si>
    <t>ПИР Рек.т/м 20 от ТЭЦ-9 м/к т.А(околок.2010)-т.Б(около к.2010а) в р-не ул.Даниловский вал</t>
  </si>
  <si>
    <t>ПИР Рек.т/м 7 от ТЭЦ-8 м/к 709-711 в р-не 2-ой Южнопортовый пр</t>
  </si>
  <si>
    <t>ПИР рек.т/м 15 от ТЭЦ-23 м/к 1501-1506 в р-не 2-ой Иртышский пр.</t>
  </si>
  <si>
    <t>ПИР Рек.т/м 1 от ТЭЦ-23 м/к 112/10-120/6 в р-не Щелковское ш.</t>
  </si>
  <si>
    <t>ПИР рек.т/м 15 от ТЭЦ-23 м/к 1511а-1512 в р-не ул.Уральская</t>
  </si>
  <si>
    <t>ПИР рек.т/м 6 от ТЭЦ-20 м/к 603/15-603/19 в р-не ул.Косыгина</t>
  </si>
  <si>
    <t>ПИР Рек.т/м 1 от ТЭЦ-20 м/к 124-124/3 в р-не Ленинского пр-та,65</t>
  </si>
  <si>
    <t>ПИР Рек.т/м 8 от ТЭЦ-20 м/к 807-809 в р-не ул.Ферсмана</t>
  </si>
  <si>
    <t>ПИР Рек.т/м  от ТЭЦ-20 м/к 735/8 в сторону 735/7 (735/7а) в р-не ул.Б.Черемушкинская,19А</t>
  </si>
  <si>
    <t>ПИР Рек.т/м 3 от ТЭЦ-20 м/к 328-328/3 в р-не ул.Донская,14 к.2</t>
  </si>
  <si>
    <t>ПИР Рек.т/м 3 от ТЭЦ-20 м/к 308/2-308/5 в р-не 5-го Донского пр.</t>
  </si>
  <si>
    <t>ПИР рек.т/м 5,3 от ТЭЦ-20 м/к 517/3-324/5 в р-не Ленинского пр-та</t>
  </si>
  <si>
    <t>ПИР Рек.т/м 4 от ТЭЦ-20 м/к 409-411 в р-не ул.Вавилова</t>
  </si>
  <si>
    <t>ПИР Рек.т/м 18 от ТЭЦ-20 м/к 1823-1824 в р-не ул.Б.Ордынка,40</t>
  </si>
  <si>
    <t>ПИР Рек.т/м 8 от ТЭЦ-20 м/к 809-814 в р-не ул.Д.Ульянова</t>
  </si>
  <si>
    <t>ПИР Рек.т/м 2 от ТЭЦ-26 м/к 220-221-222 в р-не Варшавского ш.</t>
  </si>
  <si>
    <t>ПИР.Рек.т/м 2 от ТЭЦ-26 м/к 228-233,228-530,231-231/1,230(701)-701а-аб.1107/026 в р-не ул.Кр.Маяка,Варшавск.ш</t>
  </si>
  <si>
    <t>ПИР Рек.т/м 1 от ТЭЦ-21 м/к 177-178,177-аб.-т.1201/167 в р-не 3-го Балтийского пер.</t>
  </si>
  <si>
    <t>ПИР Рек.т/м 12 от ТЭЦ-21 м/к 1252-1262 в р-не Дмитровское ш., Ивановская ул.</t>
  </si>
  <si>
    <t>ПИР Рек.т/м 15 от ТЭЦ-21 м/к т.12(от к.1528)-1528а-1530а в р-не ул.Костякова</t>
  </si>
  <si>
    <t>ПИР Рек.т/м 8 от ТЭЦ-21 м/к 842-844 в р-не Беломорской ул</t>
  </si>
  <si>
    <t>ПИР .Рек.т/м 22 от ГЭС-1 м/к т.18ам/к 2229/3-2229/п1) до здания котельной в р-не Мясницкой ул. Д.40 стр.2</t>
  </si>
  <si>
    <t xml:space="preserve">ПИР Прокладка теплового ввода к ЦТП по адресу ул.Гончарова,17а </t>
  </si>
  <si>
    <t>1,2012</t>
  </si>
  <si>
    <t>11,2011</t>
  </si>
  <si>
    <t>12,2011</t>
  </si>
  <si>
    <t>6,2012</t>
  </si>
  <si>
    <t>5,2012</t>
  </si>
  <si>
    <t>8,2012</t>
  </si>
  <si>
    <t>2,2012</t>
  </si>
  <si>
    <t>3,2011</t>
  </si>
  <si>
    <t>10,2011</t>
  </si>
  <si>
    <t>13,2012</t>
  </si>
  <si>
    <t>4,2012</t>
  </si>
  <si>
    <t>5,2011</t>
  </si>
  <si>
    <t>9,2011</t>
  </si>
  <si>
    <t>7,2011</t>
  </si>
  <si>
    <t>12,2010</t>
  </si>
  <si>
    <t>6,2011</t>
  </si>
  <si>
    <t>8,2008</t>
  </si>
  <si>
    <t>12,2014</t>
  </si>
  <si>
    <t>Дооборудование узлов корпоративной сети передачи данных с подключением источников бесперебойного питания типа SmartUPS (АРС) к существующей системе мониторинга Филила № 20 "Магистральные тепловые сети" ОАО "МОЭК"</t>
  </si>
  <si>
    <t>Поставка пиломатериалов</t>
  </si>
  <si>
    <t>Поставка вычислительной техники и комплектующих</t>
  </si>
  <si>
    <t>Обработка и упорядочение документального фонда ОАО "МОЭК"</t>
  </si>
  <si>
    <t>Создание эскизного проекта "Модернизация единого информационного пространства технологических данных ОАО "МОЭК"</t>
  </si>
  <si>
    <t>72.00</t>
  </si>
  <si>
    <t>45.21.6</t>
  </si>
  <si>
    <t>2944113, 4520515</t>
  </si>
  <si>
    <t>74.20.2</t>
  </si>
  <si>
    <t>4560532</t>
  </si>
  <si>
    <t>4560533</t>
  </si>
  <si>
    <t>4560534</t>
  </si>
  <si>
    <t>74.20.5</t>
  </si>
  <si>
    <t>4560535</t>
  </si>
  <si>
    <t>74.20.6</t>
  </si>
  <si>
    <t>4560536</t>
  </si>
  <si>
    <t>74.20.7</t>
  </si>
  <si>
    <t>4560537</t>
  </si>
  <si>
    <t>74.20.8</t>
  </si>
  <si>
    <t>4560538</t>
  </si>
  <si>
    <t>74.20.9</t>
  </si>
  <si>
    <t>4560539</t>
  </si>
  <si>
    <t>74.20.10</t>
  </si>
  <si>
    <t>4560540</t>
  </si>
  <si>
    <t>4560541</t>
  </si>
  <si>
    <t>74.20.12</t>
  </si>
  <si>
    <t>4560542</t>
  </si>
  <si>
    <t>4560543</t>
  </si>
  <si>
    <t>4560544</t>
  </si>
  <si>
    <t>4560545</t>
  </si>
  <si>
    <t>74.20.16</t>
  </si>
  <si>
    <t>4560546</t>
  </si>
  <si>
    <t>74.20.17</t>
  </si>
  <si>
    <t>4560547</t>
  </si>
  <si>
    <t>74.20.18</t>
  </si>
  <si>
    <t>4560548</t>
  </si>
  <si>
    <t>74.20.19</t>
  </si>
  <si>
    <t>4560549</t>
  </si>
  <si>
    <t>74.20.20</t>
  </si>
  <si>
    <t>4560550</t>
  </si>
  <si>
    <t>74.20.21</t>
  </si>
  <si>
    <t>4560551</t>
  </si>
  <si>
    <t>74.20.22</t>
  </si>
  <si>
    <t>4560552</t>
  </si>
  <si>
    <t>74.20.23</t>
  </si>
  <si>
    <t>4560553</t>
  </si>
  <si>
    <t>74.20.24</t>
  </si>
  <si>
    <t>4560554</t>
  </si>
  <si>
    <t>74.20.25</t>
  </si>
  <si>
    <t>4560555</t>
  </si>
  <si>
    <t>74.20.26</t>
  </si>
  <si>
    <t>4560556</t>
  </si>
  <si>
    <t>74.20.27</t>
  </si>
  <si>
    <t>4560557</t>
  </si>
  <si>
    <t>74.20.28</t>
  </si>
  <si>
    <t>4560558</t>
  </si>
  <si>
    <t>74.20.29</t>
  </si>
  <si>
    <t>4560559</t>
  </si>
  <si>
    <t>74.20.30</t>
  </si>
  <si>
    <t>4560560</t>
  </si>
  <si>
    <t>74.20.31</t>
  </si>
  <si>
    <t>4560561</t>
  </si>
  <si>
    <t>4560562</t>
  </si>
  <si>
    <t>74.20.33</t>
  </si>
  <si>
    <t>4560563</t>
  </si>
  <si>
    <t>74.20.34</t>
  </si>
  <si>
    <t>4560564</t>
  </si>
  <si>
    <t>51.54.2;             28.5.</t>
  </si>
  <si>
    <t>4530201,   4530204</t>
  </si>
  <si>
    <t>45.21.4</t>
  </si>
  <si>
    <t>4521127</t>
  </si>
  <si>
    <t>72.6</t>
  </si>
  <si>
    <t>52.12</t>
  </si>
  <si>
    <t>45.34</t>
  </si>
  <si>
    <t>85.11.2</t>
  </si>
  <si>
    <t>72.3</t>
  </si>
  <si>
    <t>72.4</t>
  </si>
  <si>
    <t>40.30.4.</t>
  </si>
  <si>
    <t>74.87.5</t>
  </si>
  <si>
    <t>Поставка и монтаж климатического оборудования</t>
  </si>
  <si>
    <t>45.34,29.1</t>
  </si>
  <si>
    <t>40.11.5</t>
  </si>
  <si>
    <t>Проведение технического обслуживания оборудования 3-х микротурбин "</t>
  </si>
  <si>
    <t>Оказание услуг по обслуживанию первичных средств пожаротушения, испытанию наружных пожарных лестниц и ограждений на крышах зданий, огнезащитной обработке конструкций, определению категорий помещений по взрывопожарной и пожарной опасностина объектах ОАО "МОЭК"</t>
  </si>
  <si>
    <t>стоимость  не определена</t>
  </si>
  <si>
    <t>66.03</t>
  </si>
  <si>
    <t>Поставка сильфонных компенсаторов</t>
  </si>
  <si>
    <t>Поставка насосов Kolmeks</t>
  </si>
  <si>
    <t>Выполнение работ по капитальному ремонту здания санитарно-бытового помещения на очистных сооружениях в ОЦ "Красная гвоздика" Филиала № 15 "Социально-бытовой" ОАО "МОЭК"</t>
  </si>
  <si>
    <t>Ведение реестра владельцев именных ценных бумаг Открытого акционерного общества «Московская объединенная энергетическая компания»</t>
  </si>
  <si>
    <t>Оказание услуг по организации и проведению предаттестационной подготовки по нормам и правилам Ростехнадзора и аттестации (проверки знаний) работников в Ростехнадзоре</t>
  </si>
  <si>
    <t>Выполнение работ по ремонту системы контроля ППУ-изоляции тепловых сетей (СОДК) ОАО "МОЭК"</t>
  </si>
  <si>
    <t>В соответствии с «Правилами обязательного страхования гражданской ответственности владельцев транспортных средств», утвержденных Постановлением Правительства РФ № 263 от 07.05.2003 г. Премия уплачивается единовременно</t>
  </si>
  <si>
    <t>Поставка нерудных материалов для Филиалов</t>
  </si>
  <si>
    <t>Закупка лицензий Genesis32 v.9.2. для РДП-2,4,5,10,11</t>
  </si>
  <si>
    <t>Без цены</t>
  </si>
  <si>
    <t>Проектирование, реконструкция и монтаж систем периметральной охранной сигнализации, охранного телевидения, пожарной сигнализации и пожаротушения, ограждения\ периметра, установка АРМ</t>
  </si>
  <si>
    <t>Проектирование и монтаж систем видеонаблюдения</t>
  </si>
  <si>
    <t>Проектирование, реконструкция, модернизация и монтаж систем охранного телевидения, охранного освещения, периметральной сигнализации. СКУД, автоматической пожарной сигнализации и СОУЭ, установка АРМ</t>
  </si>
  <si>
    <t>Проектирование, реконструкция, модернизация и монтаж технических средств охраны и инженерных сооружений</t>
  </si>
  <si>
    <t>Проектирование, реконструкция, модернизация и монтаж систем контроля и управления доступом, кнопок тревожной сигнализации, охранного телевидения и инженерных сооружений</t>
  </si>
  <si>
    <t>Проектирование, реконструкция, модернизация и монтаж систем пожарной безопасности</t>
  </si>
  <si>
    <t>Проектирование и монтаж охранной сигнализации, установка кнопок тревожной сигнализации</t>
  </si>
  <si>
    <t>Проектирование, реконструкция и монтаж системы охранно-пожарной сигнализации и оповещения о пожаре , системы пожаротушения</t>
  </si>
  <si>
    <t>Проведение строительства и модернизации корпоративной мультисервисной сети ОАО "МОЭК"</t>
  </si>
  <si>
    <t>Выполнение работ по благоустройству территории после проведения ремонтов тепловых сетей в 2013 году для нужд Филиала № 20 "Магистральные тепловые сети" ОАО "МОЭК"</t>
  </si>
  <si>
    <t>ПИР:Рек. т/м № 19 от ГЭС-1 м/к к1918/1-к1918/4 в районе Лаврушинский пер., Пыжевский пер., Б. Толмачевский пер.</t>
  </si>
  <si>
    <t>ПИР:Рек. т/м  №21 от ГЭС-1 м/к к2117/6-2117/7 в районе ул. Покровка</t>
  </si>
  <si>
    <t>ПИР:Рек. т/м № 12 от ГЭС-1 м/к к.1217-к.1220 в районе Гончарной наб.</t>
  </si>
  <si>
    <t>ПИР:Реконструкция участков сети тепловой магистральной №23 от ГЭС-1 м/к к2311/10-п2203/п8 в районе Подсосенского пер.</t>
  </si>
  <si>
    <t>ПИР:Реконструкция участков сети тепловой магистральной №19 от ГЭС-1 м/к 1909/44-1918/15-/п5 в районе ул.Б.Ордынка</t>
  </si>
  <si>
    <t>ПИР:Реконструкция участков сети тепловой магистральной №12 от ГЭС-1 м/к 1224-1224/п1 в районе Котельнической наб.</t>
  </si>
  <si>
    <t>ПИР:Реконструкция участков сети тепловой магистральной №23 от ГЭС-1 м/к 2318/21-2313/12 в районе ул.Земляной вал, Наставнического пер.</t>
  </si>
  <si>
    <t>ПИР:Реконструкция участков сети тепловой магистральной №23 от ГЭС-1 м/к 2317-2317/п1 в районе ул.Земляной вал</t>
  </si>
  <si>
    <t>ПИР:Реконструкция участков сети тепловой магистральной №14 от ГЭС-1 м/к 921-1405 в районе Никитской Б. ул.</t>
  </si>
  <si>
    <t>ПИР:Реконструкция участков сети тепловой магистральной №12 от ГЭС-1 м/к 1202-1207 в районе Космодамианской наб.</t>
  </si>
  <si>
    <t>ПИР:Реконструкция участков сети тепловой магистральной №21 от ГЭС-1 м/к 2121-2121/п15 в районе Златоустинского Б. пер., д.6</t>
  </si>
  <si>
    <t>ПИР:Рек. т/м № 9 от ТЭЦ-22 м/к к949-к950 в районе        Братская ул.</t>
  </si>
  <si>
    <t>ПИР:Реконструкция участков сети тепловой магистральной №4 от ТЭЦ-22 м/к к406-к411 в районе Зеленодольской ул.</t>
  </si>
  <si>
    <t>ПИР:Реконструкция участков сети тепловой магистральной № 9 от ТЭЦ-22 м/к т.149(к936)-т.6б(к937) в районе Кусковской ул.</t>
  </si>
  <si>
    <t>ПИР:Реконструкция участков сети тепловой магистральной № 9 от ТЭЦ-22 м/к к960/10-960/17 в районе Новогиреевской ул.</t>
  </si>
  <si>
    <t>ПИР:Реконструкция участков сети тепловой магистральной № 9 от ТЭЦ-22 м/к к945-к947 в районе 2-ой Владимирской ул.</t>
  </si>
  <si>
    <t>ПИР:Реконструкция участков сети тепловой магистральной № 12 от ТЭЦ-22 м/к кпав.1264-к1268 в районе Косинской ул.</t>
  </si>
  <si>
    <t>ПИР:Реконструкция участков сети тепловой магистральной № 7 от ТЭЦ-22 м/к к0424-к0405 в районе Красный Казанец ул., Вешняковской ул.</t>
  </si>
  <si>
    <t>ПИР:Реконструкция участков сети тепловой магистральной № 6 от ТЭЦ-22 м/к к623-к626 в районе Иловайской ул., Люблинской ул.</t>
  </si>
  <si>
    <t>ПИР:Реконструкция участков сети тепловой магистральной № 23 от ТЭЦ-22 м/к к2302/2-2302/4 в районе Металлургов ул.</t>
  </si>
  <si>
    <t>ПИР:Реконструкция участков сети тепловой магистральной № 6 от ТЭЦ-22 м/к к612-к612/1 в районе Краснодонской ул.</t>
  </si>
  <si>
    <t>ПИР:Рек. т/м № 17 от ТЭЦ-16 м/к к1747-к1749 в районе  ул. Гамалеи, д.19</t>
  </si>
  <si>
    <t>ПИР:Рек. т/м № 10 от ТЭЦ-16 м/к к1016-к1018 в районе  ул. Куусинена,  21</t>
  </si>
  <si>
    <t>ПИР:Рек. т/м № 2 от ТЭЦ-16 м/к кт.13 за к.257-к.204  в районе  ул. Зорге, д.17</t>
  </si>
  <si>
    <t>ПИР:Рек. т/м № 10 от ТЭЦ-16 м/к к204-1011  в районе  ул. Зорге</t>
  </si>
  <si>
    <t>ПИР:Реконструкция участков сети тепловой магистральной № 16 от ТЭЦ-16 м/к к1616-к1618-т13(м/к1618-1619)  в районе Волоколамского шоссе, д.4</t>
  </si>
  <si>
    <t>ПИР:Реконструкция участков сети тепловой магистральной № 17 от ТЭЦ-16 м/к к1703-к1703/4  в районе 3-й Хорошевской ул.</t>
  </si>
  <si>
    <t>ПИР:Реконструкция участков сети тепловой магистральной № 2 от ТЭЦ-16 м/к т68(за к221)-к223  в районе Ленинградского просп., д.45Г</t>
  </si>
  <si>
    <t>ПИР:Реконструкция участков сети тепловой магистральной №3 от ТЭЦ-16 между камерами 1536-325/7 в районе 2-й Тверской -Ямской ул.</t>
  </si>
  <si>
    <t>ПИР:Реконструкция участков сети тепловой магистральной №8 от ТЭЦ-16 между камерами 816/п1-816/8 в районе Новощукинской ул., д.4</t>
  </si>
  <si>
    <t>ПИР:Реконструкция участков сети тепловой магистральной №17 от ТЭЦ-16 между камерами 1703-1760 в районе Берзарина ул., 3-ей Хорошевской ул.</t>
  </si>
  <si>
    <t>ПИР:Реконструкция участков сети тепловой магистральной №17 от ТЭЦ-16 между камерами 1760-1758 в районе Тепличного пер.</t>
  </si>
  <si>
    <t>ПИР:Новое строительство участка сети №5 в районе ул. Красноказарменная - Проезд завода"Серп и молот" к.521-к624</t>
  </si>
  <si>
    <t>ПИР:Рек. т/м № 25 от ТЭЦ-11 м/к тА (между т3д и к2526) - к2526 - тБ (т1в в сторону к2527)  в районе     Рубцовская наб.</t>
  </si>
  <si>
    <t>ПИР:Рек. павильона  сети  т/м         пав. 418   в районе    5-я Кабельная ул.</t>
  </si>
  <si>
    <t>ПИР:Реконструкция участков сети тепловой магистральной №7 от ТЭЦ-11 м/к 718-2015 в районе  Энергетической ул., 2-ой Синичкиной ул.</t>
  </si>
  <si>
    <t>ПИР:Реконструкция участков сети тепловой магистральной №16 от ТЭЦ-11 м/к 1620-1634 в районе Старой Басманной ул.</t>
  </si>
  <si>
    <t xml:space="preserve">ПИР:Рек. т/м № 7 от ТЭЦ-9 м/к к1127-к703, к704-к1529  в районе Южнопортовая ул. </t>
  </si>
  <si>
    <t xml:space="preserve">ПИР:Рек. т/м № 7 от ТЭЦ-9 м/к т. А (около к716)-к718  в районе Трофимова ул. </t>
  </si>
  <si>
    <t>ПИР:Рек. т/м № 7 от ТЭЦ-23 м/к к719-к720   в районе Буженинова ул., д. 16</t>
  </si>
  <si>
    <t>ПИР:Рек.т/м №15 от ТЭЦ-23 м/к.к1559/12-1559/21  в районе  Магнитогорская ул., Челябинская ул.</t>
  </si>
  <si>
    <t>ПИР:Рек. т/м № 2 от ТЭЦ-23 м.к. 234-233-232 в районе Прядильной ул.-Измайловской площади.</t>
  </si>
  <si>
    <t>ПИР:Рек. т/м № 8 от ТЭЦ-23 м.к. к817-к818п в районе 3-я Бухвостова ул., Потешная ул.</t>
  </si>
  <si>
    <t>ПИР:Рек. т/м № 1 от ТЭЦ-23 м.к. к143/1-к143/4 в районе Красноярской ул.</t>
  </si>
  <si>
    <t>ПИР:Рек. т/м № 15 от ТЭЦ-23 м/к к1559/24-к1559/34 в районе Челябинской ул.</t>
  </si>
  <si>
    <t>ПИР:Рек. т/м № 4 от ТЭЦ-23 м/к к411/2-к411/46 в районе Первомайской Ср. ул.</t>
  </si>
  <si>
    <t>ПИР:Рек. т/м № 24 от ТЭЦ-23 м/к к2431-к2432 в районе Ротерта ул.</t>
  </si>
  <si>
    <t>ПИР:Реконструкция участков сети тепловой магистральной № 9 от ТЭЦ-23 м/к к904-к906 в районе Мироновской ул.</t>
  </si>
  <si>
    <t>ПИР:Рек. т/м № 2 от ТЭЦ-12 м/к к216 - к216/2  в районе Студенческая ул.</t>
  </si>
  <si>
    <t>ПИР:Рек. т/м № 36 от ТЭЦ-12 м/к к3605-к3610  в районе  Смоленский бульвар.</t>
  </si>
  <si>
    <t>ПИР:Рек. т/м № 15 от ТЭЦ-12 м/к к1515-к1516  в районе ул. Красная Пресня</t>
  </si>
  <si>
    <t>ПИР:Рек. т/м № 4 от ТЭЦ-12 м/к к403-к405 в районе наб. Т.Шевченко</t>
  </si>
  <si>
    <t>ПИР:Реконструкция участков  сети тепловой магистральной № 36  от ТЭЦ-12 м/к 3610-3620 в районе Арбат ул.</t>
  </si>
  <si>
    <t>ПИР:Реконструкция участков  сети тепловой магистральной № 1 от ТЭЦ-12 м/к 103-106 в районе Бережковской наб, д.12</t>
  </si>
  <si>
    <t xml:space="preserve">ПИР:Рек. т/м № 7 от ТЭЦ-20 м/к к716-к716/2-т.21(в сторону к1211/8) в районе ул.Новочеремушкинская </t>
  </si>
  <si>
    <t>ПИР:Реконструкция участков  сети тепловой магистральной № 3 от  ТЭЦ-20 м/к к.324-338 в районе Донской пл., Донской ул.</t>
  </si>
  <si>
    <t xml:space="preserve">ПИР:Рек. т/м № 6 от ТЭЦ-20 м/к к603/29-к603/34  в районе  Косыгина ул., д.6 </t>
  </si>
  <si>
    <t>ПИР:Рек. т/м № 8 от ТЭЦ-20 м/к к809-к814 в районе Ульянова Дмитрия ул.</t>
  </si>
  <si>
    <t>ПИР:Рек. т/м № 24 от ТЭЦ-21 м/к к2433-к2433/7 в районе  ул. Дубнинская, д.6</t>
  </si>
  <si>
    <t xml:space="preserve">ПИР:Рек. т/м № 24 от ТЭЦ-21 м/к 2482б-2485 в районе 1-й Стрелецкий пер </t>
  </si>
  <si>
    <t>ПИР:Рек. т/м № 24 от ТЭЦ- 21 м/к   к.2458/2а-к2458/3-к2458/4 в районе Ботанической М. ул.</t>
  </si>
  <si>
    <t>ПИР:Рек. т/м № 30 от ТЭЦ- 21 м/к   к.3001/1-к3001/3  в районе  Абрамцевская ул.</t>
  </si>
  <si>
    <t>ПИР:Рек. т/м № 5 от ТЭЦ- 21 м/к   к.548/6-к548/8 в районе Ясный проезд</t>
  </si>
  <si>
    <t>ПИР:Рек. т/м № 11 от ТЭЦ- 21 м/к   к.1115/6-к1115/8 в районе Полярной ул.</t>
  </si>
  <si>
    <t>ПИР:Рек. т/м № 29 от ТЭЦ- 21 м/к   к.2913-к2914 в районе Олимпийского просп.</t>
  </si>
  <si>
    <t>ПИР:Реконструкция участков сети тепловой магистральной № 31 от ТЭЦ-21 м/к к3115-к3115/2 в районе Керамического пр-да</t>
  </si>
  <si>
    <t>ПИР:Реконструкция участков сети тепловой магистральной № 22 от ТЭЦ-21 м/к к2218-к2219 в районе Цандера  ул.</t>
  </si>
  <si>
    <t>ПИР:Рек. т/м №32 от ТЭЦ-21 м/к т.21А(м/к 3208-3208а)-т.1/35 (к3222) в районе Дмитровского шоссе, Псковская ул., МКАД, Проектируемый пр. 4842</t>
  </si>
  <si>
    <t>ПИР:Рек. т/м №24 от ТЭЦ-21 м/к к.2418 (пав) -к.2422 в р-не ул. 800-летия Москвы</t>
  </si>
  <si>
    <t>ПИР:Рек. т/м № 31 от ТЭЦ- 21 м/к   к.3120-к.3126  в р-не:  Абрамцевская ул.д.1; Керамический пр.,д.73, к.1</t>
  </si>
  <si>
    <t xml:space="preserve">ПИР:Рек. т/м № 28 от ТЭЦ- 21 м/к к2801-к2803 по адресу Алтуфьевское шоссе                      </t>
  </si>
  <si>
    <t>ПИР:Рек. т/м № 5 от ТЭЦ- 21 м/к   к.532/3-т17(в сторону к532/6) в районе Инженерная ул.</t>
  </si>
  <si>
    <t>ПИР:Рек. т/м № 31 от ТЭЦ- 21 м/к   к.3146/6-к3146/10; к3146/7-к3146/8 в районе Корнейчука ул.</t>
  </si>
  <si>
    <t>ПИР:Рек. т/м № 5 от ТЭЦ- 21 м/к   к.553/11-к553/12 в районе Юрловского пр.</t>
  </si>
  <si>
    <t>ПИР:Рек. т/м № 31 от ТЭЦ- 21 м/к   к.3136/6-к3136/16 в районе Плещеева ул.</t>
  </si>
  <si>
    <t xml:space="preserve">ПИР:Рек. т/м №  от ТЭЦ-25 м/к к335-к337 в районе  2-й Сетуньский пр. </t>
  </si>
  <si>
    <t>ПИР:Рек. т/м № 5 от ТЭЦ-25 м/к к512/6-к512/8  в районе   ул. Верейская</t>
  </si>
  <si>
    <t>ПИР:Рек. т/м № 6 от ТЭЦ-25 м/к к650-к654 в районе    Ленинский проспект</t>
  </si>
  <si>
    <t>ПИР:Рек. т/м № 7 от ТЭЦ-25 м/к к732-к732/4 в районе Рябиновой ул.</t>
  </si>
  <si>
    <t>ПИР:Рек.т/м 9 от ТЭЦ-25 м/к 955-957 в р-не Н.Мневники</t>
  </si>
  <si>
    <t>ПИР:Рек. т/м № 8  от ТЭЦ-25  м/к   к.847-к.850  в р-не:  Барклая ул.</t>
  </si>
  <si>
    <t>ПИР:Рек. т/м № 8  от ТЭЦ-  25  м/к   к.844-к.847  в р-не:  Барклая ул.</t>
  </si>
  <si>
    <t>ПИР:Рек. т/м № 1 от ТЭЦ-25 м/к к.117-к.120 в районе  ул.Озерная</t>
  </si>
  <si>
    <t>ПИР:Рек. т/м №5 от ТЭЦ-25 м/к к538-к541 в районе    Полоцкой ул.</t>
  </si>
  <si>
    <t>ПИР:Рек. т/м №1 от ТЭЦ-25 м/к к128-к1502 в районе    Мичуринского пр-та</t>
  </si>
  <si>
    <t>ПИР:Рек. т/м № 2 от ТЭЦ-26 м/к к208-210-211А (т.36) в районе ул. Кирпичные Выемки</t>
  </si>
  <si>
    <t>ПИР:Рек. т/м № 8 от ТЭЦ-26 м/к т. 36(со стороны к816)-к819 в районе Севастопольский пр-т</t>
  </si>
  <si>
    <t>ПИР:Рек. т/м № 8 от ТЭЦ-26 м/к к821-к823 в районе Севастопольский пр-т</t>
  </si>
  <si>
    <t>ПИР:Реконструкция т/м № 8 от ТЭЦ-26 м/к 819-821 в районе Севастопольский пр-т</t>
  </si>
  <si>
    <t>ПИР:Реконструкция участков сети тепловой магистральной №3 от ТЭЦ-26 м/к 315-316 в районе Варшавского ш., Академика Янгеля ул.</t>
  </si>
  <si>
    <t>ПИР:Реконструкция участков сети тепловой магистральной №3 от ТЭЦ-26 м/к 316-316а в районе  Варшавского ш., Академика Янгеля ул.</t>
  </si>
  <si>
    <t>ПИР:Реконструкция участков сети тепловой магистральной №3 от ТЭЦ-26 м/к 316а-320 в районе  Варшавского ш., Академика Янгеля ул.</t>
  </si>
  <si>
    <t>ПИР:Рек. т/м №10 от ТЭЦ-21 м.к.1033-1033/п.1 в районе 4-й Войковский пр.</t>
  </si>
  <si>
    <t>ПИР:Рек. т/м №4 от ТЭЦ-21 м.к. 405-к.406 в районе ул. Клары Цеткин</t>
  </si>
  <si>
    <t>ПИР:Рек. т/м №12 от ТЭЦ-21 м/к. к1204-к1205  в районе  ул. Ижорская</t>
  </si>
  <si>
    <t>ПИР:Реконструкция участков сети тепловой магистральной №15 от ТЭЦ-21 м/к 1501-к1501Б-к1602 в районе Новой Башиловской ул.</t>
  </si>
  <si>
    <t>ПИР:Реконструкция участков сети тепловой магистральной №12   от ТЭЦ-21  м/к т.А(1243)-1248 в районе   Дмитровское ш.</t>
  </si>
  <si>
    <t>ПИР:Реконструкция участков сети тепловой магистральной № 15  от ТЭЦ-21  м/к  1505-1507   в районе   1-й  ул.Бебеля</t>
  </si>
  <si>
    <t>ПИР:Реконструкция очистных сооружений РДП-2</t>
  </si>
  <si>
    <t>ПИР:Реконструкция очистных сооружений РДП-11</t>
  </si>
  <si>
    <t>ПИР:Реконструкция разводящих сетей ЗТП  на территории участка Периметр</t>
  </si>
  <si>
    <t xml:space="preserve">ПИР:Осташковская НПС </t>
  </si>
  <si>
    <t>ПИР:Теплосеть дл жилой застройки 1-ый Нагатинский пр.вл.11, 2 п.к.- 2 этап ( внешнее электроснабжение кам. 1120.) ПИР и СМР</t>
  </si>
  <si>
    <t>СМР:Реконструкция участков сети тепловой магистральной №7 от ТЭЦ-25 м/к к705-к706 в районе Дорохова генерала ул.</t>
  </si>
  <si>
    <t>СМР:Реконструкция участков сети тепловой магистральной №12 от ТЭЦ-22 м/к 1207-к1207/1; к1206-1208 в районе 15 км МКАД ул. Верхние Поля, Территория рынка «Садовод»</t>
  </si>
  <si>
    <t xml:space="preserve">СМР:Реконструкция магистральных т/сетей в ППУ-изоляции </t>
  </si>
  <si>
    <t>СМР:Реконструкция тепловых сетей с использованием ППУ-изоляции</t>
  </si>
  <si>
    <t>СМР:Рек. т/м №50  от ГЭС-1 м/к к.5006-к.2801 в р-не Цветного бульвара; Садовая -Самотечная ул. Под вопросом</t>
  </si>
  <si>
    <t>СМР:Рек. т/м №17  от ГЭС-1  м/к   1703- /п1- /п3- /1  в р-не: ул. Тверская, в ППУ-изоляции</t>
  </si>
  <si>
    <t>СМР:Рек. т/м №26   от ГЭС-1  м/к  2605-2605/2  в р-не: ул. Николоямская, в ППУ-изоляции</t>
  </si>
  <si>
    <t>СМР:Рек. т/м №21   от  ГЭС-1  м/к  к.2107-2107/п2  в р-не: Хитровского пер., в ППУ-изоляции</t>
  </si>
  <si>
    <t>СМР:Рек. т/м №17  от ГЭС-1  м/к   1704/8  - 1404/п4  в р-не :Вознесенский пер. 18, в ППУ-изоляции</t>
  </si>
  <si>
    <t>СМР:Рек. т/м № 24 от ГЭС-1   м/к   2411-2411/2   в р-не:  Озерковской наб.  , Пятницкого пер., в ППУ-изоляции</t>
  </si>
  <si>
    <t>СМР:Рек. т/м №7 от ГЭС-1 м/к п716-к701/2 по адресу: Рождественка ул.; ул. Кузнецкий мост  - 2 этап</t>
  </si>
  <si>
    <t>СМР:Рек. т/м №16 от ГЭС-1 м/к к 1602-к224 в районе Газетного пер.; Б.Никитская ул.</t>
  </si>
  <si>
    <t xml:space="preserve">СМР:Рек. т/м №5 от ГЭС-1 м/к к504- п55 по адресу: Варварка ул.  </t>
  </si>
  <si>
    <t>СМР:Рек. т/м №3 от ГЭС-1 м/к к.309-к343 в районе Москворецкой наб.</t>
  </si>
  <si>
    <t>СМР:Рек. т/м №23 от ГЭС-1 м/к к.2313/п6 -к2313/12 в р-не Наставнического пер., д.8</t>
  </si>
  <si>
    <t xml:space="preserve">СМР:Реконструкция т/м №12 от ГЭС-1 м/к к.1207-к.1207/17-к.1207/1-к.1207/2 в районе Космодамианской наб. ,28; Садовническая наб </t>
  </si>
  <si>
    <t>СМР:Реконструкция т/м №12 от ГЭС-1 м/к к.1222-к.1223 в районе  1-й Гончарный пер. 2-й Гончарный пер.</t>
  </si>
  <si>
    <t>СМР:Рек. т/м № 12 от ТЭЦ- 22 м/к   к.1207-к.1207/1;  к.1206-к.1208   в р-не:   15 км МКАД ул. Верхние Поля ; территория рынка "Садовод"</t>
  </si>
  <si>
    <t>СМР:Рек. т/м № 7 от ТЭЦ-  22   м/к    к.715-к722-т.5  ( в сторону к.723а) ;  к721-к1207/1 в р-не:  15 км МКАД ул.Верхние Поля , территория рынка "Садовод"</t>
  </si>
  <si>
    <t>СМР:Рек. т/м №12  от ТЭЦ-22 м/к к.1258-к.1260 в р-не ул. Ферганская , в ППУ-изоляции</t>
  </si>
  <si>
    <t>СМР:Рек. т/м №1 от ТЭЦ-22 м/к к.131 - к.134 в р-не ул. Тихорецкий бульвар; Ставропольская ул., в ППУ-изоляции</t>
  </si>
  <si>
    <t>СМР:Рек. т/м № 24 от ТЭЦ-22 м/к к.2407-к.2410 в р-не  Союзного просп., в ППУ-изоляции</t>
  </si>
  <si>
    <t>СМР:Рек. т/м № 14 от ТЭЦ-22  м/к    1450/2-1450/6  в р-не:  ул.Краснодонская, в ППУ-изоляции</t>
  </si>
  <si>
    <t>СМР:Рек. т/м № 23  от ТЭЦ-22  м/к 2308-2308/2   в р-не: Федеративного пр-та, в ППУ-изоляции</t>
  </si>
  <si>
    <t>СМР:Рек. т/м №11 от ТЭЦ-22  м/к  1115/15-1115/17  в р-не:  ул.Шоссейная, в ППУ-изоляции</t>
  </si>
  <si>
    <t>СМР:Рек. т/м №  12 от ТЭЦ-   22  м/к   к.1273/1  -к.1273/2    в р-не:  ул.  Косинская, в ППУ-изоляции</t>
  </si>
  <si>
    <t xml:space="preserve">СМР:Рек. т/м № 10 от ТЭЦ-  22  м/к   т.А (со стороны к1021)  - к.1022  в р-не:  ул.Перерва </t>
  </si>
  <si>
    <t xml:space="preserve">СМР:Рек. т/м №12 от ТЭЦ-22 между камерами к.1280/22-к1280/25; т.79-к1280/30а в районе Жемчуговая аллея, ул.Вешняковская </t>
  </si>
  <si>
    <t>СМР:Рек. т/м  №12 от ТЭЦ-22  к1277-к1278  в районе Реутовской ул.</t>
  </si>
  <si>
    <t>СМР:Рек. т/м №17 от ТЭЦ-16  м/к  от ТЭЦ-16-к.1703  в р-не: ул.3-я Хорошевская</t>
  </si>
  <si>
    <t>СМР:Рек. т/м № 1  от ТЭЦ-16  м/к   113-115 в р-не: ул.Хорошевское шоссе,д.60, в ППУ-изоляции</t>
  </si>
  <si>
    <t>СМР:Рек. т/м №13  от ТЭЦ-16 м/к  к.1318/20-к1318/21  в р-не Карамышевской наб.,д.2, в ППУ-изоляции</t>
  </si>
  <si>
    <t>СМР:Рек.т/м 17 от ТЭЦ-16 м/к 1747-1761-т.4А (в стор.1762) ул.Гамалеи , в ППУ-изоляции</t>
  </si>
  <si>
    <t>СМР:Рек. т/м № 10 от ТЭЦ-16    к1018 - к1018/3      в районе 3орге ул., 25-28    , в ППУ-изоляции</t>
  </si>
  <si>
    <t>СМР:Рек. т/м №19 от ТЭЦ-16 м/к 1912-1914 в районе ул. Маршала Тухачевского</t>
  </si>
  <si>
    <t>СМР:Рек. т/м №18  от ТЭЦ-16 м/к к.1804/4-к.1804/8 в р-не ул Усиевича, д.10Б; Шебашевского пр., д.4</t>
  </si>
  <si>
    <t>СМР:Рек. т/м № 25 от ТЭЦ-11 м/к т.А ( от к.2514 в сторону  к.2515)  - к.2515  в  р-не  Красносельской Нижн. ул., в ППУ-изоляции</t>
  </si>
  <si>
    <t xml:space="preserve">СМР:Рек. т/м № 25от ТЭЦ-11 м/к к2506-к2506/3  р-не 1-го Ирининского пер.  </t>
  </si>
  <si>
    <t xml:space="preserve">СМР:Рек. т/м №5,№6 от ТЭЦ-11 м/к к115-501/601 в районе ул. Красноказарменная </t>
  </si>
  <si>
    <t xml:space="preserve">СМР:Рек. т/м №19 от ТЭЦ-11 м/к к т.А  (от к1914 - в сторону к.1916) -к.1614 в р-не Гороховского пер. </t>
  </si>
  <si>
    <t>СМР:Рек. т/м №5,6  от ТЭЦ-11 м/к к.503-к.716;  к.509-к.509/п1; к.512-к.608 в р-не ул. Красноказарменная, в ППУ-изоляции</t>
  </si>
  <si>
    <t>СМР:Рек. т/м № 20от ТЭЦ-11 м/к к2020-2020/п2 в р-не ул. Крюковская, в ППУ-изоляции</t>
  </si>
  <si>
    <t>СМР:Рек. т/м №20   от ТЭЦ-11  м/к   2020/п2-2020/п3  в р-не:  ул.Лонгиновская, в ППУ-изоляции</t>
  </si>
  <si>
    <t>СМР:Рек. т/м №8  от ТЭЦ-11 м/к 825-к.825а в районе ш.Энтузиастов  , в ППУ-изоляции</t>
  </si>
  <si>
    <t>СМР:Рек. т/м № 33, №36 от ТЭЦ - 8 м/к  к3328-к3603-т12 (н/о);  к3604-к3604/1 в р-не Товарищеского пер.; ул. Марксистская; ул. Таганская , в ППУ-изоляции</t>
  </si>
  <si>
    <t>СМР:Рек. т/м № 20 от ТЭЦ-9  м/к  к2007-тБ  (в стор к.2008а) в р-не Холодильного пер., в ППУ-изоляции</t>
  </si>
  <si>
    <t>СМР:Рек. т/м № 15 от ТЭЦ-9  м/к  к1514-к3203 в  р-не ул. Сайкина; 2-го Кожуховского пр-д ; 6-й Кожуховской ул. , в ППУ-изоляции</t>
  </si>
  <si>
    <t>СМР:Рек. т/м № 38  от ТЭЦ-8 м/к к.3806 -к.3807 -т.А ( в сторону к.3808)  в р-не Проектируемого пр. №361, в ППУ-изоляции</t>
  </si>
  <si>
    <t>СМР:Рек. т/м № 20 от ТЭЦ-  9   м/к   т.А (около к.2010) - т.Б ( около к.2010а)   в р-не:  ул.Даниловский вал , в ППУ-изоляции</t>
  </si>
  <si>
    <t xml:space="preserve">СМР:Рек. т/м № 20   от ТЭЦ- 9 м/к к.2024/3а -к.2024/4 в р-не ул. Пионерская Б. </t>
  </si>
  <si>
    <t>СМР:Рек.т/м 29 от ТЭЦ-9 м/к т.2915а-2927б в р-не 2-ой Павелецкий пр.,  Дербеневская наб.  Временный байпас на 2012г-т.37-т.74 , в ППУ-изоляции( 2 этап)</t>
  </si>
  <si>
    <t>СМР:Рек. т/м №12 от ТЭЦ-23 м/к  к.2027-к1278 в районе Уржумской ул.; Енисейской ул., в ППУ-изоляции</t>
  </si>
  <si>
    <t xml:space="preserve">СМР:Рек. т/м №  8 от ТЭЦ-23 м/к к.849-к.850-к.851-к.1468 в р-не Старослободской ул. ; Шумкина ул. </t>
  </si>
  <si>
    <t>СМР:Рек. т/м №4 от ТЭЦ-23 м/к т11 (в стор к.408)  -т.2 ( в стор к.410) в р-не ул. В.Первомайская; Измайловский б-р, в ППУ-изоляции</t>
  </si>
  <si>
    <t>СМР:Рек. т/м №  8 от ТЭЦ- 23   м/к    к.809 -к.810   в р-не:  Гражданская .4-я ул., в ППУ-изоляции</t>
  </si>
  <si>
    <t>СМР:Рек. т/м № 15  от ТЭЦ- 23  м/к 1559/7-аб0615/019   в р-не:  Челябинская ул.,24, в ППУ-изоляции</t>
  </si>
  <si>
    <t>СМР:Рек. т/м № 15 от ТЭЦ- 23   м/к   1548-к1551; к.411/46-к.1549  в р-не:  ул.Парковая 16-я, в ППУ-изоляции</t>
  </si>
  <si>
    <t xml:space="preserve">СМР:Рек. т/м № 20  от ТЭЦ - 23  м/к 2044а-2045    в р-не  ул. Кольская </t>
  </si>
  <si>
    <t xml:space="preserve">СМР:Рек. т/м №  24 от ТЭЦ-23 м/к к2426-к2431 в р-не ул. Ротерта; ул. Проходчиков </t>
  </si>
  <si>
    <t xml:space="preserve">СМР:Рек. т/м №4 от ТЭЦ-23  м/к  к312/4а-к312/4б-аб.63/08  в р-не ул. 7-я Парковая, 5-я Парковая    </t>
  </si>
  <si>
    <t>СМР:Рек. т/м 2 от ТЭЦ-23 м/к 217/4-217/5 в районе Никитинская ул.</t>
  </si>
  <si>
    <t>СМР:Рек. т/м № 2 от ТЭЦ-12 м/к к213 -к213/1 в р-не Студенческой ул., в ППУ-изоляции</t>
  </si>
  <si>
    <t>СМР:Рек. т/м №2 от ТЭЦ-12 м/к к220-к220/1 в р-не Студенческой ул. , в ППУ-изоляции</t>
  </si>
  <si>
    <t>СМР:Рек. т/м №2 от ТЭЦ-12 м/к к212-к212/1 в р-не Студенческой ул. , в ППУ-изоляции</t>
  </si>
  <si>
    <t>СМР:Рек.т/м 6 от ТЭЦ-12 м/к 3602-604 в р-не ул.Плющиха , в ППУ-изоляции</t>
  </si>
  <si>
    <t>СМР:Рек. т/м №16 от ТЭЦ-12 в р-не Саввинской наб. м/к к1609-к1610-т.5 ( в сторону к.1611) , в ППУ-изоляции</t>
  </si>
  <si>
    <t xml:space="preserve">СМР:Рек. т/м №27 от ТЭЦ- 12  м/к  к.2735/8-к.1541 ( 10 р-н) в р-не: ул. Мосфильмовская.;  Ломоносовского пр-та - с 2012г-2-й этап. </t>
  </si>
  <si>
    <t>СМР:Рек. т/м №1  от ТЭЦ- 12  на участке        ТЭЦ -12 -к.103   в р-не:  Бережковской наб., в ППУ-изоляции</t>
  </si>
  <si>
    <t>СМР:Рек.т/м  №3 от ТЭЦ-20 м/к 313-к324 в р-не Донской ул.,д.34-43 , в ППУ-изоляции</t>
  </si>
  <si>
    <t>СМР:Рек. т/м № 9  от ТЭЦ-20  м/к  к.1239-к.941/21 в р-не: Болотниковской ул., д.50, д.54 к.1 , в ППУ-изоляции</t>
  </si>
  <si>
    <t>СМР:Рек. т/м № 15  от ТЭЦ-20  м/к  т.10а -к.1513-к.1512-к.1516 в р-не : Монетчиковский  6-й пер. д.8/10  -д.5  , в ППУ-изоляции</t>
  </si>
  <si>
    <t>СМР:Рек. т/м № 17; 15  от ТЭЦ- 20  м/к   к.1701-к1515-к1514-т.1 ( в сторону к.1511);  к.1514-к.1514/2  в р-не:  Монетчиковский 5-й пер д.11 стр.3,7( по ТЗ к.1514-т.1 ( в сторону к.1511);  к.1514-к1514/2)  дл=139 м, в ППУ-изоляции</t>
  </si>
  <si>
    <t>СМР:Рек. т/м  №23 , №5  от ТЭЦ-21  м/к  к.2314 - к.534   в р-не   Алтуфьевского ш    - объект с 2012г</t>
  </si>
  <si>
    <t>СМР:Рек. т/м №24 от ТЭЦ-21 м/к  к2434-к2440 в р-не Дубнинской ул., в ППУ-изоляции</t>
  </si>
  <si>
    <t>СМР:Рек. т/м № 31 от ТЭЦ-21 м/к  к.3126-к3128 в р-не Илимской ул.,4-6, в ППУ-изоляции</t>
  </si>
  <si>
    <t>СМР:Рек. т/м № 29   от ТЭЦ-  21  м/к    к.2910-   к.2910/7    в р-не:  Марьиной рощи 2-я  ул. , в ППУ-изоляции</t>
  </si>
  <si>
    <t>СМР:Рек. т/м №26  от ТЭЦ- 21 м/к   к.2609/9а -к.2609/3  в р-не:  Вышеславцева 2-го пер., Новосущ евской  ул., в ППУ-изоляции</t>
  </si>
  <si>
    <t>СМР:Рек. т/м 23 от ТЭЦ-21   м/к 2309-к2314   в р-не :  Алтуфьевского  ш   , в ППУ-изоляции</t>
  </si>
  <si>
    <t xml:space="preserve">СМР:Рек. т/м №29  от ТЭЦ-21 м/к к2902-к2905 в р-не Октябрьской ул.  </t>
  </si>
  <si>
    <t>СМР:Рек. т/м №8  от ТЭЦ-25   м/к к.815-к816 в р-не Давыдковской ул.  , в ППУ-изоляции</t>
  </si>
  <si>
    <t>СМР:Рек. т/м №8  от ТЭЦ-25   м/к к. 817а- к.820  в р-не Кутузовского просп., в ППУ-изоляции</t>
  </si>
  <si>
    <t>СМР:Рек. т/м №15 от ТЭЦ-25   м/к к128-к1502 в р-не Мичуринского пр-та , в ППУ-изоляции</t>
  </si>
  <si>
    <t>СМР:Рек. т/м № 1 от ТЭЦ-25   м/к к к 110-кт.13 (в сторону к.111)  в р-не Стройкомбината пр.</t>
  </si>
  <si>
    <t>СМР:Рек. т/м № 8  от ТЭЦ-26  м/к   831/11-831/12   в р-не  ул. Введенского , в ППУ-изоляции</t>
  </si>
  <si>
    <t>СМР:Рек. т/м № 8  от ТЭЦ-26  м/к  810/14- 810/17   в р-не  Литовского бульвар., в ППУ-изоляции</t>
  </si>
  <si>
    <t>СМР:Рек. т/м № 8  от ТЭЦ-26  м/к  810/16-810/28   в р-не  Литовского бульвар., в ППУ-изоляции</t>
  </si>
  <si>
    <t>СМР:Рек. т/м № 2 от ТЭЦ- 26 м/к    к.228-233; к.228-530; к.231-к.231/1;  к.230 ( к.701)  -к.701а - аб.1107/026;  в р-не:  ул.Кировоградская,  ул.Кр Маяка; Варшавское шоссе, в ППУ-изоляции</t>
  </si>
  <si>
    <t>СМР:Рек. т/м № 19 от ТЭЦ-  26  м/к    к.1908/4 -к.1908/9    в р-не:  Мусы  Джалиля, в ППУ-изоляции</t>
  </si>
  <si>
    <t>СМР:Рек. т/м № 10  от ТЭЦ-21  м/к  к.1026/2-аб.1210/005  в р-не:  Радиаторской 3-й ул., в ППУ-изоляции</t>
  </si>
  <si>
    <t>СМР:Рек. т/м № 15  от ТЭЦ-21  м/к  к.1501/1-к1501/п1-к1501/2-т.21 ( со стороны к.1501/3)   в р-не:  ул. Марины Расковой, в ППУ-изоляции</t>
  </si>
  <si>
    <t>СМР:Рек. т/м № 13 от ТЭЦ- 21   м/к   к.т.18 (у к.1302а) -к.1703     в р-не:  ул.Михалковская (ликвидация надземной прокладки), в ППУ-изоляции</t>
  </si>
  <si>
    <t>СМР:Рек. т/м № 10 от ТЭЦ-  21   м/к   к.1026а - к.1026/п4   в р-не: Войковский 1-й пр., в ППУ-изоляции</t>
  </si>
  <si>
    <t>СМР:Рек. т/м №18 от ТЭЦ-21 м/к к1816/1-к1816/2-к1816/4-к1816/5; к1816/4-аб1218/119; к1816/5-аб1218/176 в р-не Красноармейской ул.   - газ -  перенос с 2012г</t>
  </si>
  <si>
    <t xml:space="preserve">СМР:Рек. т/м №3  от ТЭЦ-21 м/к  к306-к306/1-к306/2 в р-не Флотской ул. </t>
  </si>
  <si>
    <t xml:space="preserve">СМР:Реконструкция  тепломеханической  части, электрической  части 6-10 кВ и АСДТУ  (стыковка с РУ-10 кВ) НПС "Марьинская" </t>
  </si>
  <si>
    <t xml:space="preserve">СМР:Реконструкция  тепломеханической  части, электрической  части 6-10 кВ и АСДТУ  (стыковка с РУ-10 кВ) НПС "Чертановская" </t>
  </si>
  <si>
    <t>СМР:Новое стр-во теплового ввода  от теплового пункта абонента 0931/035 тепловой магистрали №31 9-го эксплуатационного района ОАО МТК от ТЭЦ-21 до нового теплового пункта на месте ведомственной котельной ОАО "НИИ Стали" , по адресу Дубнинская ул. Д.81 А ( 2д125мм, дл. 0,13)</t>
  </si>
  <si>
    <t>СМР:Реконструкция  административного здания   по адресу: ул.Нагатинская, д.12Б</t>
  </si>
  <si>
    <t>СМР:Строительство нового здания Управления ОАО МТК  по адресу: Автозаводская ул., д.12   (Центр управления  ОАО "Московская теплосетевая компания")</t>
  </si>
  <si>
    <t>СМР:Реконструкция магистральных т/сетей в ППУ-изоляции</t>
  </si>
  <si>
    <t>Оказание услуг по техническому обслуживанию систем кондиционирования воздуха (бытовые кондиционер)</t>
  </si>
  <si>
    <t>Оказание услуг по техническому обслуживанию системы организации дистанционного контроля ППУ-изоляции с выводом на РДП Филиала № 20 ОАО "МОЭК"</t>
  </si>
  <si>
    <t>разработка дизайна и изготовление Годового отчета - 2012 ОАО "МОЭК"</t>
  </si>
  <si>
    <t>45.31.</t>
  </si>
  <si>
    <t>Поставка светильников (люстры, бра) для клуба в ОЦ "Красная гвоздика", Московская обл., Истринский р-он, д. Мансурово Филиала № 15 "Социально-бытовой" ОАО "МОЭК"</t>
  </si>
  <si>
    <t>52.44.3</t>
  </si>
  <si>
    <t>Поставка мебели для нужд Аппарата управления ОАО "МОЭК"</t>
  </si>
  <si>
    <t>Поставка теплообменного оборудования и запасных частей к теплообменному оборудованию</t>
  </si>
  <si>
    <t>Демонтаж трубы котельной по адресу: Каширское шоссе, д. 4/Демонтаж мазутохранилища по адресу: Каширское шоссе, д. 4</t>
  </si>
  <si>
    <t>29.23.1</t>
  </si>
  <si>
    <t>Выполнение строительно-монтажных работ по объектам районов № 8 ,9,10  Филиала № 20 "Магистральные тепловые сети" ОАО "МОЭК"</t>
  </si>
  <si>
    <t>Открытый конкурс  на право заключения договоров имущественного и личного страхования ОАО «МОЭК» (Страхование от несчастных случаев)</t>
  </si>
  <si>
    <t>6,2014</t>
  </si>
  <si>
    <t>Приобрение серверных лицензий ПО Oracle и на оказание услуг по сопровождению ПО Oracle</t>
  </si>
  <si>
    <t>На оказание услуг по аудиту годовой бухгалтерской (финансовой) отчетности за 2013 г.</t>
  </si>
  <si>
    <t>74.12, 74.20, 74.30, 74.11, 72.20, 74.21</t>
  </si>
  <si>
    <t>Оказание услуг по проведению анализа порядка исчисления и уплаты налогов в части корректировок налогооблагаемой базы в виде расходов, не учтенных при налогообложении, а также в части применения льгот по налогам</t>
  </si>
  <si>
    <t>Оказание услуг по техническому обслуживанию и ремонту систем сопровождения слаботочных систем ЕИВЦ</t>
  </si>
  <si>
    <t>Оказание услуг по техническому обслуживанию и ремонту промышленных систем вентиляции и кондиционирования ЕИВЦ, расположенных в здании по адресу: ул. Складочная,д.1а, стр. 1</t>
  </si>
  <si>
    <t>Оказание услуг по поставке аппаратов теплообменных пластичных разборных</t>
  </si>
  <si>
    <t>2919205</t>
  </si>
  <si>
    <t>7412020, 7412090</t>
  </si>
  <si>
    <t>Открытый запрос предложений на поставку трубы стальной (часть 1)</t>
  </si>
  <si>
    <t>Приобретение кода активации подписки Websense Web Security Cateway для Службы телекоммуникаций и связи ОАО "МОЭК"</t>
  </si>
  <si>
    <t>Оказание услуг по техническому обслуживанию комплекса технических средств охраны</t>
  </si>
  <si>
    <t>Паспортизация тепловой изоляции п/проводов высокого и низкого давления, трубопроводов в пределах котлов, обмуровке котлов</t>
  </si>
  <si>
    <t xml:space="preserve">75.25 </t>
  </si>
  <si>
    <t>Поставка IT-оборудования</t>
  </si>
  <si>
    <t>45.40</t>
  </si>
  <si>
    <t>80.42</t>
  </si>
  <si>
    <t>13.16</t>
  </si>
  <si>
    <t>34.30</t>
  </si>
  <si>
    <t xml:space="preserve">
72.60</t>
  </si>
  <si>
    <t>Открытый запрос предложений на выполнение работ по ремонту и поверку УУТЭ на ЦТП Центрального АО г. Москвы</t>
  </si>
  <si>
    <t>Открытый запрос предложений на выполнение работ по ремонту и поверку УУТЭ на ЦТП Северного АО г. Москвы</t>
  </si>
  <si>
    <t>Открытый запрос предложений на выполнение работ по ремонту и поверку УУТЭ на ЦТП Северо-Восточного АО г. Москвы</t>
  </si>
  <si>
    <t>Открытый запрос предложений на выполнение работ по ремонту и поверку УУТЭ на ЦТП Восточного АО г. Москвы</t>
  </si>
  <si>
    <t>Открытый запрос предложений на выполнение работ по ремонту и поверку УУТЭ на ЦТП Юго-Восточного АО г. Москвы</t>
  </si>
  <si>
    <t>Открытый запрос предложений на выполнение работ по ремонту и поверку УУТЭ на ЦТП Юго-Западного АО г. Москвы</t>
  </si>
  <si>
    <t>Открытый запрос предложений на выполнение работ по ремонту и поверку УУТЭ на ЦТП Западного АО г. Москвы</t>
  </si>
  <si>
    <t>Открытый запрос предложений на выполнение работ по ремонту и поверку УУТЭ на ЦТП Северо-Западного АО г. Москвы</t>
  </si>
  <si>
    <t>Открытый запрос предложений на выполнение работ по ремонту и поверку УУТЭ на ЦТП Зеленоградского АО г. Москвы</t>
  </si>
  <si>
    <t>Открытый запрос предложений на выполнение работ по ремонту и поверку УУТЭ на ЦТП Южного Административного округа г. Москвы</t>
  </si>
  <si>
    <t>130,00 в месяц</t>
  </si>
  <si>
    <t>Оказание услуг по реализации имущества ОАО "МОЭК"</t>
  </si>
  <si>
    <t>Открытый запрос цен на оказание услуг по поставке обновлений программного обеспечения "NormaCS" для Технических служб ОАО "МОЭК"</t>
  </si>
  <si>
    <t xml:space="preserve">на оказание услуг по аттестации рабочих мест в Филиалах № 9-11, 14-18, АУ ОАО "МОЭК" </t>
  </si>
  <si>
    <t xml:space="preserve">на оказание услуг по аттестации рабочих мест в Филиалах № 7-8,13,20 </t>
  </si>
  <si>
    <t>65.22.</t>
  </si>
  <si>
    <t>Оказание услуг по проведению технического обслуживания очистных сооружений и стоков Филиала № 14 "Транспортный" ОАО "МОЭК"</t>
  </si>
  <si>
    <t>Открытый запрос предложений на право за договора на техническое обслуживание и ремонт средств вычислительной техники, перефирийного и презинтационного(мультимедийного) оборудования</t>
  </si>
  <si>
    <t xml:space="preserve">Открытый запрос предложений  на право заключения договора  создания Единой системы формирования 
аналитической и оперативной отчетности 
по производственной деятельности ОАО «МОЭК» 
на платформе SAP Business Objects
</t>
  </si>
  <si>
    <t>Открытый запрос предложений  на право заключения договора  по созданию Единой информационной системы учета объектов теплоснабжения ОАО «МОЭК» на платформе IBM Lotus Domino.</t>
  </si>
  <si>
    <t>Открытый запрос предложений на право заключения договоров на выполнение кадастровых работ и оказание услуг по постановке земельных участков на государственный кадастровый учет (Филиалы №№1-10,14,20)</t>
  </si>
  <si>
    <t>Оказание услуг лизинга</t>
  </si>
  <si>
    <t xml:space="preserve">Поставка и монтаж кондиционеров </t>
  </si>
  <si>
    <t xml:space="preserve">Открытый конкурс на право заключения договора на выполнение работ по замене и установке коллективных (общедомовых) узлов учета тепловой энергии (ОДУУ) </t>
  </si>
  <si>
    <t>Поставка постельного белья</t>
  </si>
  <si>
    <t>Экспертиза промышленной безопасности,диагностики газопроводов и газового оборудования</t>
  </si>
  <si>
    <t>Экспертиза промышленной безопасности,диагностики и технического обслуживания дымовых труб</t>
  </si>
  <si>
    <t>Обследование строительных конструкций зданий и сооружений РТС,РТЭС,КТС, МК</t>
  </si>
  <si>
    <t>Поставка материалов для охраны труда</t>
  </si>
  <si>
    <t>51.41.1.</t>
  </si>
  <si>
    <t>Выполнение работ по реконструкции существующих каналов теплосетей и усилению строительных конструкций зданий ЦТП  ОАО "МОЭК"</t>
  </si>
  <si>
    <t>Выбор страховой организации для предоставления страховых услуг ОАО "МОЭК" и заключения с ОАО "МОЭК" договора добровольного медицинского страхования сотрудников</t>
  </si>
  <si>
    <t>Реконструкция магистральных тепловых сетей в ППУ-изолчции (10 предприятие) (район Очаковского шоссе, 18, стр. г; район ул. Озерная)</t>
  </si>
  <si>
    <t>Открытый запрос предложений на выполнение строительно-монтажных работ объектов 1,2,4,6,7 районов Филиала № 20 "Магистральные тепловые сети" ОАО "МОЭК"</t>
  </si>
  <si>
    <t>Работы по замене приборов учета ХВС для нужд ГВС, находящихся на балансе ОАО "МОЭК" (Рекоснтрукция узлов учета ХВС для ГВС на ЦТП Филиалов № 1 - 10 ОАО "МОЭК"</t>
  </si>
  <si>
    <t>Приобретение гарантийных обязательств от производителя для активного сетевого оборудования (Cisco SmartNet) (два лота: 1 - для Филиала № 17 , 2 лот - для Филиала № 20)</t>
  </si>
  <si>
    <t>Выполнение работ/оказание услуг по диагностированию технического состояния и продлению остаточного ресурса теплопроводов отработавших нормативный срок службы для нужд ОАО "МОЭК"</t>
  </si>
  <si>
    <t>9,2013</t>
  </si>
  <si>
    <t>Поставка и монтаж климатического оборудования для Филиалов № 11 "Горэнергосбыт" и  № 18 "Метрология и эксплуатация приборов учёта" ОАО "МОЭК"</t>
  </si>
  <si>
    <t>Консультационные услуги по проведению теста на обесценение активов ОАО "МОЭК" по состоянию на 31.12.2013 в соответствии с требованиями IAS 36 "Обесценение активов"</t>
  </si>
  <si>
    <t>Открытый запрос предложений на оказание услуг по техническому обслуживанию гарантированного питания и серверного оборудования АСДТУ и ИАСДТУ Филиала № 20 ОАО "МОЭК"</t>
  </si>
  <si>
    <t>Проведение экспертизы проектной документации и инженерных изысканий объекта капитального строительства "Реконструкция административно-бытового корпуса Филиала № 5 "Юго-Восточный" ОАО "МОЭК" по адресу: ул. Перерва, д. 23, ЮВАО"</t>
  </si>
  <si>
    <t>Оказание услуг по аудиту консолидированной финансовой отчетности группы компаний ОАО «МОЭК» за 2013 год, подготовленной в соответствии с Международными стандартами финансовой отчетности ("МСФО")</t>
  </si>
  <si>
    <t xml:space="preserve">64.2 </t>
  </si>
  <si>
    <t>Приобретение мобильных осветительных установок (световая башня)</t>
  </si>
  <si>
    <t>31.50.</t>
  </si>
  <si>
    <t>67.13.4</t>
  </si>
  <si>
    <t>Поставка лицензий Genesis32 v.9.2 и обновление лицензий v.8 до v.9.13 для РДП Филиала № 20 ОАО "МОЭК"</t>
  </si>
  <si>
    <t>Техническое обслуживание гарантированного питания и серверного оборудования АСДТУ и ИАСДТУ Филиала № 20 ОАО "МОЭК"</t>
  </si>
  <si>
    <t>Экспертиза и диагностика 4х паропроводов Филиала № 20 "Магистральные тепловые сети" ОАО "МОЭК"</t>
  </si>
  <si>
    <t>74.30.9,</t>
  </si>
  <si>
    <t>Выполение электромонтажных работ для стеллажного оборудования</t>
  </si>
  <si>
    <t>Уборка грунта загрязненного нефтепродуктами</t>
  </si>
  <si>
    <t>Доставка корреспонденции</t>
  </si>
  <si>
    <t xml:space="preserve">64.12 </t>
  </si>
  <si>
    <t>Выполнение комплекса услуг по разработке нормативных энергитических характеристик объектов ОАО "МОЭК"</t>
  </si>
  <si>
    <t>По выбору кредитных организаций для предоставления заёмных средств (общая стумма кредита 9 400 000 000,00 руб., без учета НДС)</t>
  </si>
  <si>
    <t>узнать запланированную сумму у Цыганкова Кости</t>
  </si>
  <si>
    <t>% от проведенного аукциона по реализации имущества</t>
  </si>
  <si>
    <t>Открытый запрос предложений на оказание курьерских услуг для нужд Филиала № 11 "Горэнергосбыт" ОАО "МОЭК"</t>
  </si>
  <si>
    <t>Выполнение работ по неразрушающему контролю ж/б конструкций строительной части камер и каналов трубопроводов</t>
  </si>
  <si>
    <t>74.12.1.</t>
  </si>
  <si>
    <t xml:space="preserve">45.21.3
</t>
  </si>
  <si>
    <t>24.11.</t>
  </si>
  <si>
    <t>Проведение обязательных периодических медицинских осмотров (обследований) работников ОАО "МОЭК"</t>
  </si>
  <si>
    <t>8,2011</t>
  </si>
  <si>
    <t>Приобретение права пользования лицензиями IBM WebSphere</t>
  </si>
  <si>
    <t>91.20; 85.11</t>
  </si>
  <si>
    <t>9120000; 850000</t>
  </si>
  <si>
    <t>Проведение обязательных предварительных (при поступлении на работу) медицинских осмотров работников ОАО "МОЭК", занятых на тяжелых работах и на работах с вредными и опасными условиями труда</t>
  </si>
  <si>
    <t>Герметизация здания и косметический ремонт убежища, расположенного по адресу: г. Москва, Бескудниковский пр-д., д. 7 (административное здание 9-го эксплуатационного района Филиала № 20 "Магистральные тепловые сети" ОАО "МОЭК"</t>
  </si>
  <si>
    <t>Ремонт  и пуско-наладка инженерного оборудования убежища, расположенного по адресу: г. Москва, Бескудниковский пр-д., д. 7 (административное здание 9-го эксплуатационного района Филиала № 20 "Магистральные тепловые сети" ОАО"МОЭК"</t>
  </si>
  <si>
    <t xml:space="preserve">Выбор страховой организации для предоставления страховых услуг ОАО «МОЭК» и заключения с ОАО «МОЭК» договора добровольного медицинского страхования сотрудников ОАО «МОЭК»
</t>
  </si>
  <si>
    <t>7,2015</t>
  </si>
  <si>
    <t>8,2015</t>
  </si>
  <si>
    <t>Проектирование и строительно-монтажные работы по замене старых тельферов на новые Филиала № 20 "Магистральные тепловые сети"</t>
  </si>
  <si>
    <t>4560521, 7421024</t>
  </si>
  <si>
    <t>45.21, 74.20.12</t>
  </si>
  <si>
    <t xml:space="preserve">Выполнение работ по техническому обслуживанию установок обратного осмоса, нано-фильтрационных установок, электро-диализных установок, установок электродионизации на РТС и РТЭС ОАО "МОЭК" </t>
  </si>
  <si>
    <t xml:space="preserve">Поставка электродов импортных </t>
  </si>
  <si>
    <t>Поставка зимних покрышек для а/м</t>
  </si>
  <si>
    <t>Оказание услуг по подбору и приобретению путевок на санаторно-курортное лечение в санаторно-курортные учреждения, расположенные за пределами Российской Федерации</t>
  </si>
  <si>
    <t>Оказание услуг по подбору и приобретению путевок на санаторно-курортное лечение в санаторно-курортные учреждения Российской Федерации</t>
  </si>
  <si>
    <t>8514110; 8514120</t>
  </si>
  <si>
    <t>Разработка, корректировка и согласование нормативной документации по отходам: проектов нормативов образования отходов и лимитов на их размещение (ПНООЛР) для объектов ОАО "МОЭК"(Лот № 2 «Разработка, корректировка и согласование нормативной документации по отходам Филиала № 19 ОАО «МОЭК»)</t>
  </si>
  <si>
    <t>Разработка, корректировка и согласование нормативной документации по отходам: проектов нормативов образования отходов и лимитов на их размещение (ПНООЛР) для объектов ОАО "МОЭК" (Лот  № 3 «Разработка, корректировка и согласование нормативной документации по отходам Филиала № 20 ОАО «МОЭК»)</t>
  </si>
  <si>
    <t>Поставка расходных материалов HEWLETT PACKARD</t>
  </si>
  <si>
    <t>Предотвращение и ликвидации последствий чрезвычайных ситуаций, связанных с авариями на газовом хозяйстве ОАО "МОЭК"</t>
  </si>
  <si>
    <t>Предоставление заемных средств ОАО "МОЭК"</t>
  </si>
  <si>
    <t>. Реконструкция, ремонт тепловых сетей и ликвидация малых котельных Филиалов № 3 и № 4 ОАО «МОЭК».</t>
  </si>
  <si>
    <t xml:space="preserve">Поставка клапанов запорно-регулирующих </t>
  </si>
  <si>
    <t>Поставка насосов импортного производства</t>
  </si>
  <si>
    <t>29.13.</t>
  </si>
  <si>
    <t xml:space="preserve">Разработка и согласование проектов нормативов образование отходов и лимитов на их размещение (ПНООЛР) и лимитов на их размещение </t>
  </si>
  <si>
    <t xml:space="preserve">Разработка и согласование проектов нормативов образование отходов и лимитов на их размещение (ПНООЛР)и лимитов на их размещение </t>
  </si>
  <si>
    <t>511 519,824  (114 руб. за 1 человеко/час)</t>
  </si>
  <si>
    <t>поставка люков чугунных/полимерных</t>
  </si>
  <si>
    <t>Поставка продовольственных товаров в ДОЦ "Власьево"Филиала № 15 "Социально-бытовой" ОАО "МОЭК"</t>
  </si>
  <si>
    <t>Выполнение строительно-монтажных работ на объектах по адресам: Рязанский проспект ПК60 (к.917-к.1601), ПК144 (к.1610-к.1611), ПК175 (к.1614) и т/м № 7 от ТЭЦ-25 м/к 709/5-709/7 в районе Очаковского шоссе Филиала № 20 "Магистральные тепловые сети" ОАО "МОЭК"</t>
  </si>
  <si>
    <t>Оказание услуг по аттестации рабочих мест в Филиалах № 1, 2, 3, 4,5</t>
  </si>
  <si>
    <t>Поставка расходных материалов производства XEROX и катриджей для офисной техники</t>
  </si>
  <si>
    <t>Поставка расходных материалов  для офисной техники</t>
  </si>
  <si>
    <t>Поставка технических газов (криогенная продукция)</t>
  </si>
  <si>
    <t>Наименование заказчика</t>
  </si>
  <si>
    <t>Открытое акционерное общество "Московская объединенная энергетическая компания" (ОАО "МОЭК")</t>
  </si>
  <si>
    <t>Адрес местонахождения заказчика</t>
  </si>
  <si>
    <t>Телефон заказчика</t>
  </si>
  <si>
    <t>8 (495) 657-94-94, доб. 22-11, 22-12, 22-14, 20-42</t>
  </si>
  <si>
    <t>Электронная почта заказчика</t>
  </si>
  <si>
    <t xml:space="preserve">info@oaomoek.ru, Churin_M_N@oaomoek.ru </t>
  </si>
  <si>
    <t>ИНН</t>
  </si>
  <si>
    <t>КПП</t>
  </si>
  <si>
    <t>ОКАТО</t>
  </si>
  <si>
    <t>Годовой план конкурентных закупок ОАО "МОЭК" на 2013 год</t>
  </si>
  <si>
    <t>119048, г. Москва, ул. Ефремова, д. 10</t>
  </si>
  <si>
    <t>№ п/п</t>
  </si>
  <si>
    <t xml:space="preserve">Минимально необходимые требования, предъявляемые к закупаемым товарам (работам, услугам)  </t>
  </si>
  <si>
    <r>
      <t xml:space="preserve">Проведение категорирования и разработка паспортов безопасности объектов ОАО "МОЭК" </t>
    </r>
    <r>
      <rPr>
        <b/>
        <sz val="10"/>
        <rFont val="Times New Roman"/>
        <family val="1"/>
      </rPr>
      <t>(Максимальное увеличение по закупке сокращаеться на 150 тыс. руб., в связи с тем что договор по 1 объекту: ул. Электродная, д. 4А заключаться не будет из-за Ефремова ,д. 10)</t>
    </r>
  </si>
  <si>
    <r>
      <rPr>
        <b/>
        <sz val="10"/>
        <rFont val="Times New Roman"/>
        <family val="1"/>
      </rPr>
      <t>Лот № 1</t>
    </r>
    <r>
      <rPr>
        <sz val="10"/>
        <rFont val="Times New Roman"/>
        <family val="1"/>
      </rPr>
      <t xml:space="preserve"> Разработка и согласование проектов нормативов предельно допустимых выбросов (ПДВ) для объектов Филиалов № 1, 3, 4. 5, 6, 7 ОАО "МОЭК"</t>
    </r>
  </si>
  <si>
    <r>
      <rPr>
        <b/>
        <sz val="10"/>
        <rFont val="Times New Roman"/>
        <family val="1"/>
      </rPr>
      <t>Лот № 2</t>
    </r>
    <r>
      <rPr>
        <sz val="10"/>
        <rFont val="Times New Roman"/>
        <family val="1"/>
      </rPr>
      <t xml:space="preserve"> Разработка и согласование проектов нормативов предельно допустимых выбросов (ПДВ) для объектов Филиалов № 8, 15, 19 ОАО "МОЭК"</t>
    </r>
  </si>
  <si>
    <r>
      <rPr>
        <b/>
        <sz val="10"/>
        <rFont val="Times New Roman"/>
        <family val="1"/>
      </rPr>
      <t>Лот № 3</t>
    </r>
    <r>
      <rPr>
        <sz val="10"/>
        <rFont val="Times New Roman"/>
        <family val="1"/>
      </rPr>
      <t xml:space="preserve"> Разработка и согласование проектов нормативов предельно допустимых выбросов (ПДВ) для объектов Филиалов № 14, 20 ОАО "МОЭК"</t>
    </r>
  </si>
  <si>
    <t>11,2013</t>
  </si>
  <si>
    <t>9,2015</t>
  </si>
  <si>
    <t>1,2014</t>
  </si>
  <si>
    <t>Предмет договора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</si>
  <si>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</si>
  <si>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</si>
  <si>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</si>
  <si>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</si>
  <si>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Наименование</t>
  </si>
  <si>
    <t>Сведения о начальной (максимальной) цене договора (цене лота), тыс. руб.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</si>
  <si>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</si>
  <si>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</si>
  <si>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</si>
  <si>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</si>
  <si>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Способ закупки ( КП - конкурсная процедура)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</si>
</sst>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_р_."/>
    <numFmt numFmtId="167" formatCode="[$-FC19]dd\ mmmm\ yyyy\ &quot;года&quot;"/>
    <numFmt numFmtId="168" formatCode="#,##0.000"/>
    <numFmt numFmtId="169" formatCode="dd/mm/yy;@"/>
    <numFmt numFmtId="170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70" applyNumberFormat="1" applyFont="1" applyFill="1" applyBorder="1" applyAlignment="1">
      <alignment horizontal="center" vertical="center" wrapText="1"/>
    </xf>
    <xf numFmtId="3" fontId="3" fillId="0" borderId="10" xfId="70" applyNumberFormat="1" applyFont="1" applyFill="1" applyBorder="1" applyAlignment="1">
      <alignment horizontal="center" vertical="center" wrapText="1"/>
    </xf>
    <xf numFmtId="0" fontId="3" fillId="0" borderId="10" xfId="7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4" fontId="3" fillId="0" borderId="10" xfId="7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" fontId="3" fillId="0" borderId="10" xfId="57" applyNumberFormat="1" applyFont="1" applyFill="1" applyBorder="1" applyAlignment="1">
      <alignment horizontal="left" vertical="center" wrapText="1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165" fontId="3" fillId="0" borderId="10" xfId="57" applyNumberFormat="1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oft Excel]&#13;&#10;Comment=Строки open=/f добавляют пользовательские функции к списку Вставить функцию.&#13;&#10;Maximized=3&#13;&#10;Basi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1" xfId="55"/>
    <cellStyle name="Обычный 17" xfId="56"/>
    <cellStyle name="Обычный 2" xfId="57"/>
    <cellStyle name="Обычный 2 2" xfId="58"/>
    <cellStyle name="Обычный 3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979"/>
  <sheetViews>
    <sheetView tabSelected="1" view="pageBreakPreview" zoomScaleNormal="75" zoomScaleSheetLayoutView="100" zoomScalePageLayoutView="0" workbookViewId="0" topLeftCell="A79">
      <selection activeCell="I12" sqref="I12:J12"/>
    </sheetView>
  </sheetViews>
  <sheetFormatPr defaultColWidth="9.140625" defaultRowHeight="15" outlineLevelCol="1"/>
  <cols>
    <col min="1" max="1" width="12.57421875" style="9" customWidth="1"/>
    <col min="2" max="2" width="14.421875" style="10" customWidth="1" outlineLevel="1"/>
    <col min="3" max="3" width="13.7109375" style="6" customWidth="1" outlineLevel="1"/>
    <col min="4" max="4" width="36.00390625" style="1" customWidth="1"/>
    <col min="5" max="5" width="15.421875" style="9" customWidth="1"/>
    <col min="6" max="6" width="19.8515625" style="9" customWidth="1" outlineLevel="1"/>
    <col min="7" max="7" width="9.140625" style="9" customWidth="1" outlineLevel="1"/>
    <col min="8" max="8" width="9.8515625" style="9" customWidth="1" outlineLevel="1"/>
    <col min="9" max="9" width="12.140625" style="21" customWidth="1" outlineLevel="1"/>
    <col min="10" max="10" width="13.7109375" style="9" customWidth="1" outlineLevel="1"/>
    <col min="11" max="11" width="14.28125" style="9" customWidth="1" outlineLevel="1"/>
    <col min="12" max="12" width="18.7109375" style="21" customWidth="1"/>
    <col min="13" max="13" width="17.28125" style="26" customWidth="1"/>
    <col min="14" max="14" width="14.28125" style="26" customWidth="1"/>
    <col min="15" max="15" width="15.7109375" style="26" customWidth="1"/>
    <col min="16" max="16" width="12.8515625" style="9" customWidth="1"/>
    <col min="17" max="16384" width="9.140625" style="1" customWidth="1"/>
  </cols>
  <sheetData>
    <row r="1" spans="1:27" ht="22.5" customHeight="1">
      <c r="A1" s="72" t="s">
        <v>978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16" ht="12.75">
      <c r="A2" s="32"/>
      <c r="B2" s="32"/>
      <c r="C2" s="33"/>
      <c r="D2" s="34"/>
      <c r="E2" s="32"/>
      <c r="F2" s="32"/>
      <c r="G2" s="32"/>
      <c r="H2" s="32"/>
      <c r="I2" s="29"/>
      <c r="J2" s="32"/>
      <c r="K2" s="32"/>
      <c r="L2" s="29"/>
      <c r="M2" s="28"/>
      <c r="N2" s="28"/>
      <c r="O2" s="28"/>
      <c r="P2" s="32"/>
    </row>
    <row r="3" spans="1:16" ht="12.75" customHeight="1">
      <c r="A3" s="32"/>
      <c r="B3" s="27"/>
      <c r="C3" s="35"/>
      <c r="D3" s="71" t="s">
        <v>968</v>
      </c>
      <c r="E3" s="71"/>
      <c r="F3" s="71"/>
      <c r="G3" s="12"/>
      <c r="H3" s="69" t="s">
        <v>969</v>
      </c>
      <c r="I3" s="69"/>
      <c r="J3" s="70"/>
      <c r="K3" s="69"/>
      <c r="L3" s="69"/>
      <c r="M3" s="69"/>
      <c r="N3" s="69"/>
      <c r="O3" s="69"/>
      <c r="P3" s="32"/>
    </row>
    <row r="4" spans="1:16" ht="12.75" customHeight="1">
      <c r="A4" s="32"/>
      <c r="B4" s="27"/>
      <c r="C4" s="35"/>
      <c r="D4" s="71" t="s">
        <v>970</v>
      </c>
      <c r="E4" s="71"/>
      <c r="F4" s="71"/>
      <c r="G4" s="12"/>
      <c r="H4" s="69" t="s">
        <v>979</v>
      </c>
      <c r="I4" s="69"/>
      <c r="J4" s="70"/>
      <c r="K4" s="69"/>
      <c r="L4" s="69"/>
      <c r="M4" s="69"/>
      <c r="N4" s="69"/>
      <c r="O4" s="69"/>
      <c r="P4" s="32"/>
    </row>
    <row r="5" spans="1:16" ht="12.75">
      <c r="A5" s="32"/>
      <c r="B5" s="27"/>
      <c r="C5" s="35"/>
      <c r="D5" s="71" t="s">
        <v>971</v>
      </c>
      <c r="E5" s="71"/>
      <c r="F5" s="71"/>
      <c r="G5" s="12"/>
      <c r="H5" s="69" t="s">
        <v>972</v>
      </c>
      <c r="I5" s="69"/>
      <c r="J5" s="70"/>
      <c r="K5" s="69"/>
      <c r="L5" s="69"/>
      <c r="M5" s="69"/>
      <c r="N5" s="69"/>
      <c r="O5" s="69"/>
      <c r="P5" s="32"/>
    </row>
    <row r="6" spans="1:16" ht="12.75" customHeight="1">
      <c r="A6" s="32"/>
      <c r="B6" s="27"/>
      <c r="C6" s="35"/>
      <c r="D6" s="71" t="s">
        <v>973</v>
      </c>
      <c r="E6" s="71"/>
      <c r="F6" s="71"/>
      <c r="G6" s="12"/>
      <c r="H6" s="69" t="s">
        <v>974</v>
      </c>
      <c r="I6" s="69"/>
      <c r="J6" s="70"/>
      <c r="K6" s="69"/>
      <c r="L6" s="69"/>
      <c r="M6" s="69"/>
      <c r="N6" s="69"/>
      <c r="O6" s="69"/>
      <c r="P6" s="32"/>
    </row>
    <row r="7" spans="1:16" ht="12.75">
      <c r="A7" s="32"/>
      <c r="B7" s="27"/>
      <c r="C7" s="35"/>
      <c r="D7" s="71" t="s">
        <v>975</v>
      </c>
      <c r="E7" s="71"/>
      <c r="F7" s="71"/>
      <c r="G7" s="12"/>
      <c r="H7" s="69">
        <v>7720518494</v>
      </c>
      <c r="I7" s="69"/>
      <c r="J7" s="70"/>
      <c r="K7" s="69"/>
      <c r="L7" s="69"/>
      <c r="M7" s="69"/>
      <c r="N7" s="69"/>
      <c r="O7" s="69"/>
      <c r="P7" s="32"/>
    </row>
    <row r="8" spans="1:16" ht="12.75">
      <c r="A8" s="32"/>
      <c r="B8" s="27"/>
      <c r="C8" s="35"/>
      <c r="D8" s="71" t="s">
        <v>976</v>
      </c>
      <c r="E8" s="71"/>
      <c r="F8" s="71"/>
      <c r="G8" s="12"/>
      <c r="H8" s="69">
        <v>77040101</v>
      </c>
      <c r="I8" s="69"/>
      <c r="J8" s="70"/>
      <c r="K8" s="69"/>
      <c r="L8" s="69"/>
      <c r="M8" s="69"/>
      <c r="N8" s="69"/>
      <c r="O8" s="69"/>
      <c r="P8" s="32"/>
    </row>
    <row r="9" spans="1:16" ht="12.75">
      <c r="A9" s="32"/>
      <c r="B9" s="27"/>
      <c r="C9" s="35"/>
      <c r="D9" s="71" t="s">
        <v>977</v>
      </c>
      <c r="E9" s="71"/>
      <c r="F9" s="71"/>
      <c r="G9" s="12"/>
      <c r="H9" s="69">
        <v>45286590000</v>
      </c>
      <c r="I9" s="69"/>
      <c r="J9" s="70"/>
      <c r="K9" s="69"/>
      <c r="L9" s="69"/>
      <c r="M9" s="69"/>
      <c r="N9" s="69"/>
      <c r="O9" s="69"/>
      <c r="P9" s="32"/>
    </row>
    <row r="10" ht="13.5" thickBot="1">
      <c r="M10" s="6"/>
    </row>
    <row r="11" spans="1:16" s="23" customFormat="1" ht="30" customHeight="1">
      <c r="A11" s="63" t="s">
        <v>980</v>
      </c>
      <c r="B11" s="52" t="s">
        <v>0</v>
      </c>
      <c r="C11" s="66" t="s">
        <v>1</v>
      </c>
      <c r="D11" s="52" t="s">
        <v>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36"/>
    </row>
    <row r="12" spans="1:15" s="23" customFormat="1" ht="96" customHeight="1">
      <c r="A12" s="64"/>
      <c r="B12" s="55"/>
      <c r="C12" s="67"/>
      <c r="D12" s="55" t="s">
        <v>989</v>
      </c>
      <c r="E12" s="55" t="s">
        <v>981</v>
      </c>
      <c r="F12" s="55" t="s">
        <v>990</v>
      </c>
      <c r="G12" s="55"/>
      <c r="H12" s="57" t="s">
        <v>991</v>
      </c>
      <c r="I12" s="55" t="s">
        <v>992</v>
      </c>
      <c r="J12" s="55"/>
      <c r="K12" s="57" t="s">
        <v>995</v>
      </c>
      <c r="L12" s="54" t="s">
        <v>996</v>
      </c>
      <c r="M12" s="54"/>
      <c r="N12" s="54" t="s">
        <v>1000</v>
      </c>
      <c r="O12" s="60" t="s">
        <v>391</v>
      </c>
    </row>
    <row r="13" spans="1:15" s="23" customFormat="1" ht="78" customHeight="1" thickBot="1">
      <c r="A13" s="65"/>
      <c r="B13" s="56"/>
      <c r="C13" s="68"/>
      <c r="D13" s="56"/>
      <c r="E13" s="56"/>
      <c r="F13" s="39" t="s">
        <v>999</v>
      </c>
      <c r="G13" s="39" t="s">
        <v>994</v>
      </c>
      <c r="H13" s="58"/>
      <c r="I13" s="39" t="s">
        <v>993</v>
      </c>
      <c r="J13" s="39" t="s">
        <v>994</v>
      </c>
      <c r="K13" s="58"/>
      <c r="L13" s="40" t="s">
        <v>997</v>
      </c>
      <c r="M13" s="40" t="s">
        <v>998</v>
      </c>
      <c r="N13" s="59"/>
      <c r="O13" s="61"/>
    </row>
    <row r="14" spans="1:15" s="12" customFormat="1" ht="12.7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f>E14+1</f>
        <v>6</v>
      </c>
      <c r="G14" s="38">
        <f aca="true" t="shared" si="0" ref="G14:O14">F14+1</f>
        <v>7</v>
      </c>
      <c r="H14" s="38">
        <f t="shared" si="0"/>
        <v>8</v>
      </c>
      <c r="I14" s="38">
        <f t="shared" si="0"/>
        <v>9</v>
      </c>
      <c r="J14" s="38">
        <f t="shared" si="0"/>
        <v>10</v>
      </c>
      <c r="K14" s="38">
        <f t="shared" si="0"/>
        <v>11</v>
      </c>
      <c r="L14" s="38">
        <f t="shared" si="0"/>
        <v>12</v>
      </c>
      <c r="M14" s="38">
        <f t="shared" si="0"/>
        <v>13</v>
      </c>
      <c r="N14" s="38">
        <f t="shared" si="0"/>
        <v>14</v>
      </c>
      <c r="O14" s="38">
        <f t="shared" si="0"/>
        <v>15</v>
      </c>
    </row>
    <row r="15" spans="1:16" ht="140.25">
      <c r="A15" s="2">
        <v>6734</v>
      </c>
      <c r="B15" s="2" t="s">
        <v>213</v>
      </c>
      <c r="C15" s="13" t="s">
        <v>243</v>
      </c>
      <c r="D15" s="3" t="s">
        <v>214</v>
      </c>
      <c r="E15" s="2" t="s">
        <v>224</v>
      </c>
      <c r="F15" s="2">
        <v>796</v>
      </c>
      <c r="G15" s="2" t="s">
        <v>3</v>
      </c>
      <c r="H15" s="7">
        <v>1</v>
      </c>
      <c r="I15" s="2">
        <v>45000000</v>
      </c>
      <c r="J15" s="2" t="s">
        <v>4</v>
      </c>
      <c r="K15" s="7">
        <v>9234.828</v>
      </c>
      <c r="L15" s="4" t="s">
        <v>18</v>
      </c>
      <c r="M15" s="4">
        <v>12.2013</v>
      </c>
      <c r="N15" s="4" t="s">
        <v>9</v>
      </c>
      <c r="O15" s="4" t="s">
        <v>70</v>
      </c>
      <c r="P15" s="1"/>
    </row>
    <row r="16" spans="1:16" ht="25.5">
      <c r="A16" s="2">
        <v>6735</v>
      </c>
      <c r="B16" s="2" t="s">
        <v>72</v>
      </c>
      <c r="C16" s="13" t="s">
        <v>241</v>
      </c>
      <c r="D16" s="3" t="s">
        <v>260</v>
      </c>
      <c r="E16" s="2" t="s">
        <v>390</v>
      </c>
      <c r="F16" s="2">
        <v>796</v>
      </c>
      <c r="G16" s="2" t="s">
        <v>206</v>
      </c>
      <c r="H16" s="7">
        <v>25973</v>
      </c>
      <c r="I16" s="2">
        <v>45000000</v>
      </c>
      <c r="J16" s="2" t="s">
        <v>4</v>
      </c>
      <c r="K16" s="7">
        <v>21671.02</v>
      </c>
      <c r="L16" s="4" t="s">
        <v>18</v>
      </c>
      <c r="M16" s="4">
        <v>12.2013</v>
      </c>
      <c r="N16" s="4" t="s">
        <v>9</v>
      </c>
      <c r="O16" s="4" t="s">
        <v>70</v>
      </c>
      <c r="P16" s="1"/>
    </row>
    <row r="17" spans="1:16" ht="99" customHeight="1">
      <c r="A17" s="2">
        <v>6736</v>
      </c>
      <c r="B17" s="2" t="s">
        <v>72</v>
      </c>
      <c r="C17" s="13" t="s">
        <v>241</v>
      </c>
      <c r="D17" s="3" t="s">
        <v>261</v>
      </c>
      <c r="E17" s="2" t="s">
        <v>390</v>
      </c>
      <c r="F17" s="2">
        <v>796</v>
      </c>
      <c r="G17" s="2" t="s">
        <v>3</v>
      </c>
      <c r="H17" s="7">
        <v>6453</v>
      </c>
      <c r="I17" s="2">
        <v>45000000</v>
      </c>
      <c r="J17" s="2" t="s">
        <v>4</v>
      </c>
      <c r="K17" s="7">
        <v>10233.033</v>
      </c>
      <c r="L17" s="4" t="s">
        <v>18</v>
      </c>
      <c r="M17" s="4">
        <v>12.2013</v>
      </c>
      <c r="N17" s="4" t="s">
        <v>9</v>
      </c>
      <c r="O17" s="4" t="s">
        <v>70</v>
      </c>
      <c r="P17" s="1"/>
    </row>
    <row r="18" spans="1:16" ht="12.75">
      <c r="A18" s="2">
        <v>6737</v>
      </c>
      <c r="B18" s="2" t="s">
        <v>72</v>
      </c>
      <c r="C18" s="13" t="s">
        <v>241</v>
      </c>
      <c r="D18" s="3" t="s">
        <v>266</v>
      </c>
      <c r="E18" s="2" t="s">
        <v>390</v>
      </c>
      <c r="F18" s="2">
        <v>796</v>
      </c>
      <c r="G18" s="2" t="s">
        <v>205</v>
      </c>
      <c r="H18" s="7">
        <v>19655</v>
      </c>
      <c r="I18" s="2">
        <v>45000000</v>
      </c>
      <c r="J18" s="2" t="s">
        <v>4</v>
      </c>
      <c r="K18" s="7">
        <v>11500.509</v>
      </c>
      <c r="L18" s="4" t="s">
        <v>18</v>
      </c>
      <c r="M18" s="4">
        <v>12.2013</v>
      </c>
      <c r="N18" s="4" t="s">
        <v>9</v>
      </c>
      <c r="O18" s="4" t="s">
        <v>70</v>
      </c>
      <c r="P18" s="1"/>
    </row>
    <row r="19" spans="1:16" ht="164.25" customHeight="1">
      <c r="A19" s="2">
        <v>6738</v>
      </c>
      <c r="B19" s="4" t="s">
        <v>160</v>
      </c>
      <c r="C19" s="13" t="s">
        <v>186</v>
      </c>
      <c r="D19" s="3" t="s">
        <v>262</v>
      </c>
      <c r="E19" s="2" t="s">
        <v>390</v>
      </c>
      <c r="F19" s="2">
        <v>168</v>
      </c>
      <c r="G19" s="2" t="s">
        <v>141</v>
      </c>
      <c r="H19" s="7" t="s">
        <v>161</v>
      </c>
      <c r="I19" s="2">
        <v>45000000</v>
      </c>
      <c r="J19" s="2" t="s">
        <v>4</v>
      </c>
      <c r="K19" s="7">
        <v>12501.899</v>
      </c>
      <c r="L19" s="4">
        <v>2.2013</v>
      </c>
      <c r="M19" s="4">
        <v>12.2013</v>
      </c>
      <c r="N19" s="4" t="s">
        <v>9</v>
      </c>
      <c r="O19" s="4" t="s">
        <v>70</v>
      </c>
      <c r="P19" s="1"/>
    </row>
    <row r="20" spans="1:16" ht="38.25">
      <c r="A20" s="2">
        <v>6739</v>
      </c>
      <c r="B20" s="4" t="s">
        <v>185</v>
      </c>
      <c r="C20" s="13">
        <v>8513102</v>
      </c>
      <c r="D20" s="3" t="s">
        <v>263</v>
      </c>
      <c r="E20" s="2" t="s">
        <v>390</v>
      </c>
      <c r="F20" s="2" t="s">
        <v>10</v>
      </c>
      <c r="G20" s="2" t="s">
        <v>11</v>
      </c>
      <c r="H20" s="7" t="s">
        <v>111</v>
      </c>
      <c r="I20" s="2">
        <v>45000000</v>
      </c>
      <c r="J20" s="2" t="s">
        <v>4</v>
      </c>
      <c r="K20" s="7">
        <v>15358.489832999998</v>
      </c>
      <c r="L20" s="4">
        <v>2.2012</v>
      </c>
      <c r="M20" s="4" t="s">
        <v>22</v>
      </c>
      <c r="N20" s="4" t="s">
        <v>9</v>
      </c>
      <c r="O20" s="4" t="s">
        <v>70</v>
      </c>
      <c r="P20" s="1"/>
    </row>
    <row r="21" spans="1:16" ht="25.5">
      <c r="A21" s="2">
        <v>6740</v>
      </c>
      <c r="B21" s="2" t="s">
        <v>179</v>
      </c>
      <c r="C21" s="13">
        <v>9460000</v>
      </c>
      <c r="D21" s="3" t="s">
        <v>264</v>
      </c>
      <c r="E21" s="2" t="s">
        <v>390</v>
      </c>
      <c r="F21" s="2">
        <v>796</v>
      </c>
      <c r="G21" s="2" t="s">
        <v>3</v>
      </c>
      <c r="H21" s="7">
        <v>196</v>
      </c>
      <c r="I21" s="2">
        <v>45000000</v>
      </c>
      <c r="J21" s="2" t="s">
        <v>4</v>
      </c>
      <c r="K21" s="7">
        <v>3579.68847</v>
      </c>
      <c r="L21" s="4">
        <v>3.2012</v>
      </c>
      <c r="M21" s="4">
        <v>12.2013</v>
      </c>
      <c r="N21" s="4" t="s">
        <v>9</v>
      </c>
      <c r="O21" s="4" t="s">
        <v>70</v>
      </c>
      <c r="P21" s="1"/>
    </row>
    <row r="22" spans="1:16" ht="409.5">
      <c r="A22" s="2">
        <v>6865</v>
      </c>
      <c r="B22" s="2" t="s">
        <v>172</v>
      </c>
      <c r="C22" s="13" t="s">
        <v>173</v>
      </c>
      <c r="D22" s="3" t="s">
        <v>265</v>
      </c>
      <c r="E22" s="2" t="s">
        <v>174</v>
      </c>
      <c r="F22" s="2" t="s">
        <v>10</v>
      </c>
      <c r="G22" s="2" t="s">
        <v>11</v>
      </c>
      <c r="H22" s="7" t="s">
        <v>175</v>
      </c>
      <c r="I22" s="2">
        <v>45000000</v>
      </c>
      <c r="J22" s="2" t="s">
        <v>4</v>
      </c>
      <c r="K22" s="7">
        <v>41382.595</v>
      </c>
      <c r="L22" s="4">
        <v>3.2012</v>
      </c>
      <c r="M22" s="4">
        <v>12.2013</v>
      </c>
      <c r="N22" s="4" t="s">
        <v>9</v>
      </c>
      <c r="O22" s="4" t="s">
        <v>80</v>
      </c>
      <c r="P22" s="1"/>
    </row>
    <row r="23" spans="1:16" ht="65.25" customHeight="1">
      <c r="A23" s="2">
        <v>6866</v>
      </c>
      <c r="B23" s="5" t="s">
        <v>216</v>
      </c>
      <c r="C23" s="13">
        <v>6600000</v>
      </c>
      <c r="D23" s="41" t="s">
        <v>267</v>
      </c>
      <c r="E23" s="2" t="s">
        <v>390</v>
      </c>
      <c r="F23" s="2">
        <v>796</v>
      </c>
      <c r="G23" s="2" t="s">
        <v>3</v>
      </c>
      <c r="H23" s="7" t="s">
        <v>215</v>
      </c>
      <c r="I23" s="2">
        <v>45000000</v>
      </c>
      <c r="J23" s="2" t="s">
        <v>4</v>
      </c>
      <c r="K23" s="7">
        <v>7423.272</v>
      </c>
      <c r="L23" s="4">
        <v>4.2012</v>
      </c>
      <c r="M23" s="4">
        <v>6.2014</v>
      </c>
      <c r="N23" s="4" t="s">
        <v>9</v>
      </c>
      <c r="O23" s="4" t="s">
        <v>70</v>
      </c>
      <c r="P23" s="1"/>
    </row>
    <row r="24" spans="1:16" ht="58.5" customHeight="1">
      <c r="A24" s="2">
        <v>6867</v>
      </c>
      <c r="B24" s="2" t="s">
        <v>216</v>
      </c>
      <c r="C24" s="13" t="s">
        <v>242</v>
      </c>
      <c r="D24" s="41" t="s">
        <v>268</v>
      </c>
      <c r="E24" s="2" t="s">
        <v>390</v>
      </c>
      <c r="F24" s="2">
        <v>796</v>
      </c>
      <c r="G24" s="2" t="s">
        <v>3</v>
      </c>
      <c r="H24" s="7" t="s">
        <v>215</v>
      </c>
      <c r="I24" s="2">
        <v>45000000</v>
      </c>
      <c r="J24" s="2" t="s">
        <v>4</v>
      </c>
      <c r="K24" s="7" t="s">
        <v>615</v>
      </c>
      <c r="L24" s="4">
        <v>4.2012</v>
      </c>
      <c r="M24" s="4">
        <v>5.2014</v>
      </c>
      <c r="N24" s="4" t="s">
        <v>9</v>
      </c>
      <c r="O24" s="4" t="s">
        <v>70</v>
      </c>
      <c r="P24" s="1"/>
    </row>
    <row r="25" spans="1:16" ht="25.5">
      <c r="A25" s="2">
        <v>6868</v>
      </c>
      <c r="B25" s="2" t="s">
        <v>418</v>
      </c>
      <c r="C25" s="2" t="s">
        <v>419</v>
      </c>
      <c r="D25" s="11" t="s">
        <v>234</v>
      </c>
      <c r="E25" s="2" t="s">
        <v>390</v>
      </c>
      <c r="F25" s="2">
        <v>796</v>
      </c>
      <c r="G25" s="2" t="s">
        <v>3</v>
      </c>
      <c r="H25" s="7">
        <v>1</v>
      </c>
      <c r="I25" s="2">
        <v>45000000</v>
      </c>
      <c r="J25" s="2" t="s">
        <v>4</v>
      </c>
      <c r="K25" s="7">
        <v>9152.542</v>
      </c>
      <c r="L25" s="4" t="s">
        <v>236</v>
      </c>
      <c r="M25" s="4" t="s">
        <v>235</v>
      </c>
      <c r="N25" s="4" t="s">
        <v>9</v>
      </c>
      <c r="O25" s="4" t="s">
        <v>70</v>
      </c>
      <c r="P25" s="1"/>
    </row>
    <row r="26" spans="1:16" ht="204">
      <c r="A26" s="2">
        <v>6869</v>
      </c>
      <c r="B26" s="2" t="s">
        <v>157</v>
      </c>
      <c r="C26" s="13">
        <v>5262410</v>
      </c>
      <c r="D26" s="3" t="s">
        <v>832</v>
      </c>
      <c r="E26" s="2" t="s">
        <v>187</v>
      </c>
      <c r="F26" s="2">
        <v>796</v>
      </c>
      <c r="G26" s="2" t="s">
        <v>3</v>
      </c>
      <c r="H26" s="7">
        <v>1</v>
      </c>
      <c r="I26" s="2">
        <v>45000000</v>
      </c>
      <c r="J26" s="2" t="s">
        <v>4</v>
      </c>
      <c r="K26" s="7" t="s">
        <v>188</v>
      </c>
      <c r="L26" s="4">
        <v>7.2012</v>
      </c>
      <c r="M26" s="4" t="s">
        <v>22</v>
      </c>
      <c r="N26" s="4" t="s">
        <v>9</v>
      </c>
      <c r="O26" s="4" t="s">
        <v>70</v>
      </c>
      <c r="P26" s="1"/>
    </row>
    <row r="27" spans="1:16" ht="12.75">
      <c r="A27" s="2">
        <v>6870</v>
      </c>
      <c r="B27" s="2" t="s">
        <v>192</v>
      </c>
      <c r="C27" s="13">
        <v>3611000</v>
      </c>
      <c r="D27" s="3" t="s">
        <v>269</v>
      </c>
      <c r="E27" s="2" t="s">
        <v>390</v>
      </c>
      <c r="F27" s="2">
        <v>796</v>
      </c>
      <c r="G27" s="2" t="s">
        <v>3</v>
      </c>
      <c r="H27" s="7" t="s">
        <v>6</v>
      </c>
      <c r="I27" s="2">
        <v>45000000</v>
      </c>
      <c r="J27" s="2" t="s">
        <v>4</v>
      </c>
      <c r="K27" s="7">
        <f>9440000/1000</f>
        <v>9440</v>
      </c>
      <c r="L27" s="4" t="s">
        <v>18</v>
      </c>
      <c r="M27" s="4">
        <v>12.2013</v>
      </c>
      <c r="N27" s="4" t="s">
        <v>9</v>
      </c>
      <c r="O27" s="4" t="s">
        <v>70</v>
      </c>
      <c r="P27" s="1"/>
    </row>
    <row r="28" spans="1:16" ht="76.5">
      <c r="A28" s="2">
        <v>6871</v>
      </c>
      <c r="B28" s="4" t="s">
        <v>155</v>
      </c>
      <c r="C28" s="13" t="s">
        <v>393</v>
      </c>
      <c r="D28" s="3" t="s">
        <v>270</v>
      </c>
      <c r="E28" s="2" t="s">
        <v>390</v>
      </c>
      <c r="F28" s="2">
        <v>796</v>
      </c>
      <c r="G28" s="2" t="s">
        <v>3</v>
      </c>
      <c r="H28" s="7" t="s">
        <v>111</v>
      </c>
      <c r="I28" s="2">
        <v>45000000</v>
      </c>
      <c r="J28" s="2" t="s">
        <v>4</v>
      </c>
      <c r="K28" s="7">
        <v>3000</v>
      </c>
      <c r="L28" s="4" t="s">
        <v>154</v>
      </c>
      <c r="M28" s="4">
        <v>10.2013</v>
      </c>
      <c r="N28" s="4" t="s">
        <v>9</v>
      </c>
      <c r="O28" s="4" t="s">
        <v>70</v>
      </c>
      <c r="P28" s="1"/>
    </row>
    <row r="29" spans="1:16" ht="25.5">
      <c r="A29" s="2">
        <v>6872</v>
      </c>
      <c r="B29" s="2" t="s">
        <v>209</v>
      </c>
      <c r="C29" s="13" t="s">
        <v>416</v>
      </c>
      <c r="D29" s="41" t="s">
        <v>210</v>
      </c>
      <c r="E29" s="2" t="s">
        <v>390</v>
      </c>
      <c r="F29" s="2">
        <v>112</v>
      </c>
      <c r="G29" s="2" t="s">
        <v>190</v>
      </c>
      <c r="H29" s="7" t="s">
        <v>6</v>
      </c>
      <c r="I29" s="2">
        <v>45000000</v>
      </c>
      <c r="J29" s="2" t="s">
        <v>4</v>
      </c>
      <c r="K29" s="7" t="s">
        <v>202</v>
      </c>
      <c r="L29" s="4">
        <v>9.2012</v>
      </c>
      <c r="M29" s="4">
        <v>12.2014</v>
      </c>
      <c r="N29" s="4" t="s">
        <v>9</v>
      </c>
      <c r="O29" s="4" t="s">
        <v>70</v>
      </c>
      <c r="P29" s="1"/>
    </row>
    <row r="30" spans="1:16" ht="12.75">
      <c r="A30" s="2">
        <v>6873</v>
      </c>
      <c r="B30" s="2" t="s">
        <v>207</v>
      </c>
      <c r="C30" s="2" t="s">
        <v>423</v>
      </c>
      <c r="D30" s="41" t="s">
        <v>208</v>
      </c>
      <c r="E30" s="2" t="s">
        <v>390</v>
      </c>
      <c r="F30" s="2">
        <v>112</v>
      </c>
      <c r="G30" s="2" t="s">
        <v>190</v>
      </c>
      <c r="H30" s="7" t="s">
        <v>6</v>
      </c>
      <c r="I30" s="2">
        <v>45000000</v>
      </c>
      <c r="J30" s="2" t="s">
        <v>4</v>
      </c>
      <c r="K30" s="7">
        <f>13854408/1000</f>
        <v>13854.408</v>
      </c>
      <c r="L30" s="4">
        <v>9.2012</v>
      </c>
      <c r="M30" s="4">
        <v>12.2014</v>
      </c>
      <c r="N30" s="4" t="s">
        <v>9</v>
      </c>
      <c r="O30" s="4" t="s">
        <v>70</v>
      </c>
      <c r="P30" s="1"/>
    </row>
    <row r="31" spans="1:16" ht="76.5" customHeight="1">
      <c r="A31" s="2">
        <v>6874</v>
      </c>
      <c r="B31" s="2" t="s">
        <v>183</v>
      </c>
      <c r="C31" s="13">
        <v>7523060</v>
      </c>
      <c r="D31" s="3" t="s">
        <v>271</v>
      </c>
      <c r="E31" s="2" t="s">
        <v>390</v>
      </c>
      <c r="F31" s="2">
        <v>796</v>
      </c>
      <c r="G31" s="2" t="s">
        <v>3</v>
      </c>
      <c r="H31" s="7" t="s">
        <v>111</v>
      </c>
      <c r="I31" s="2">
        <v>45000000</v>
      </c>
      <c r="J31" s="2" t="s">
        <v>4</v>
      </c>
      <c r="K31" s="7">
        <v>17972.71688</v>
      </c>
      <c r="L31" s="4" t="s">
        <v>184</v>
      </c>
      <c r="M31" s="4">
        <v>10.2013</v>
      </c>
      <c r="N31" s="4" t="s">
        <v>9</v>
      </c>
      <c r="O31" s="4" t="s">
        <v>70</v>
      </c>
      <c r="P31" s="1"/>
    </row>
    <row r="32" spans="1:16" ht="178.5" customHeight="1">
      <c r="A32" s="2">
        <v>6875</v>
      </c>
      <c r="B32" s="8" t="s">
        <v>176</v>
      </c>
      <c r="C32" s="13">
        <v>9310000</v>
      </c>
      <c r="D32" s="3" t="s">
        <v>272</v>
      </c>
      <c r="E32" s="2" t="s">
        <v>177</v>
      </c>
      <c r="F32" s="2">
        <v>113</v>
      </c>
      <c r="G32" s="2" t="s">
        <v>5</v>
      </c>
      <c r="H32" s="7" t="s">
        <v>178</v>
      </c>
      <c r="I32" s="2">
        <v>45000000</v>
      </c>
      <c r="J32" s="2" t="s">
        <v>4</v>
      </c>
      <c r="K32" s="7">
        <v>14550</v>
      </c>
      <c r="L32" s="4">
        <v>12.2012</v>
      </c>
      <c r="M32" s="4">
        <v>12.2013</v>
      </c>
      <c r="N32" s="4" t="s">
        <v>9</v>
      </c>
      <c r="O32" s="4" t="s">
        <v>80</v>
      </c>
      <c r="P32" s="1"/>
    </row>
    <row r="33" spans="1:16" ht="140.25" customHeight="1">
      <c r="A33" s="2">
        <v>6875</v>
      </c>
      <c r="B33" s="2" t="s">
        <v>180</v>
      </c>
      <c r="C33" s="13">
        <v>7523000</v>
      </c>
      <c r="D33" s="3" t="s">
        <v>273</v>
      </c>
      <c r="E33" s="2" t="s">
        <v>390</v>
      </c>
      <c r="F33" s="2">
        <v>539</v>
      </c>
      <c r="G33" s="2" t="s">
        <v>166</v>
      </c>
      <c r="H33" s="7" t="s">
        <v>111</v>
      </c>
      <c r="I33" s="2">
        <v>45000000</v>
      </c>
      <c r="J33" s="2" t="s">
        <v>4</v>
      </c>
      <c r="K33" s="7" t="s">
        <v>960</v>
      </c>
      <c r="L33" s="4" t="s">
        <v>182</v>
      </c>
      <c r="M33" s="4">
        <v>12.2015</v>
      </c>
      <c r="N33" s="4" t="s">
        <v>9</v>
      </c>
      <c r="O33" s="4" t="s">
        <v>70</v>
      </c>
      <c r="P33" s="1"/>
    </row>
    <row r="34" spans="1:16" ht="102" customHeight="1">
      <c r="A34" s="2">
        <v>6876</v>
      </c>
      <c r="B34" s="2" t="s">
        <v>180</v>
      </c>
      <c r="C34" s="13">
        <v>7492000</v>
      </c>
      <c r="D34" s="3" t="s">
        <v>274</v>
      </c>
      <c r="E34" s="2" t="s">
        <v>390</v>
      </c>
      <c r="F34" s="2">
        <v>796</v>
      </c>
      <c r="G34" s="2" t="s">
        <v>3</v>
      </c>
      <c r="H34" s="7" t="s">
        <v>111</v>
      </c>
      <c r="I34" s="2">
        <v>45000000</v>
      </c>
      <c r="J34" s="2" t="s">
        <v>4</v>
      </c>
      <c r="K34" s="7">
        <v>148923.214</v>
      </c>
      <c r="L34" s="4" t="s">
        <v>21</v>
      </c>
      <c r="M34" s="4" t="s">
        <v>191</v>
      </c>
      <c r="N34" s="4" t="s">
        <v>9</v>
      </c>
      <c r="O34" s="4" t="s">
        <v>70</v>
      </c>
      <c r="P34" s="1"/>
    </row>
    <row r="35" spans="1:16" ht="63" customHeight="1">
      <c r="A35" s="2">
        <v>6877</v>
      </c>
      <c r="B35" s="2" t="s">
        <v>7</v>
      </c>
      <c r="C35" s="2" t="s">
        <v>408</v>
      </c>
      <c r="D35" s="3" t="s">
        <v>275</v>
      </c>
      <c r="E35" s="2" t="s">
        <v>390</v>
      </c>
      <c r="F35" s="2">
        <v>796</v>
      </c>
      <c r="G35" s="2" t="s">
        <v>3</v>
      </c>
      <c r="H35" s="7" t="s">
        <v>111</v>
      </c>
      <c r="I35" s="2">
        <v>45000000</v>
      </c>
      <c r="J35" s="2" t="s">
        <v>4</v>
      </c>
      <c r="K35" s="7">
        <v>309.97</v>
      </c>
      <c r="L35" s="4" t="s">
        <v>21</v>
      </c>
      <c r="M35" s="4">
        <v>12.2013</v>
      </c>
      <c r="N35" s="4" t="s">
        <v>9</v>
      </c>
      <c r="O35" s="2" t="s">
        <v>70</v>
      </c>
      <c r="P35" s="1"/>
    </row>
    <row r="36" spans="1:16" ht="242.25" customHeight="1">
      <c r="A36" s="2">
        <v>6878</v>
      </c>
      <c r="B36" s="5" t="s">
        <v>180</v>
      </c>
      <c r="C36" s="13">
        <v>7492000</v>
      </c>
      <c r="D36" s="3" t="s">
        <v>276</v>
      </c>
      <c r="E36" s="2" t="s">
        <v>181</v>
      </c>
      <c r="F36" s="2">
        <v>796</v>
      </c>
      <c r="G36" s="2" t="s">
        <v>3</v>
      </c>
      <c r="H36" s="7" t="s">
        <v>111</v>
      </c>
      <c r="I36" s="2">
        <v>45000000</v>
      </c>
      <c r="J36" s="2" t="s">
        <v>4</v>
      </c>
      <c r="K36" s="7">
        <v>63185.49</v>
      </c>
      <c r="L36" s="4" t="s">
        <v>21</v>
      </c>
      <c r="M36" s="4">
        <v>12.2015</v>
      </c>
      <c r="N36" s="4" t="s">
        <v>9</v>
      </c>
      <c r="O36" s="2" t="s">
        <v>70</v>
      </c>
      <c r="P36" s="1"/>
    </row>
    <row r="37" spans="1:16" ht="51" customHeight="1">
      <c r="A37" s="2">
        <v>6879</v>
      </c>
      <c r="B37" s="13" t="s">
        <v>26</v>
      </c>
      <c r="C37" s="13">
        <v>5020000</v>
      </c>
      <c r="D37" s="41" t="s">
        <v>211</v>
      </c>
      <c r="E37" s="2" t="s">
        <v>390</v>
      </c>
      <c r="F37" s="2">
        <v>796</v>
      </c>
      <c r="G37" s="2" t="s">
        <v>3</v>
      </c>
      <c r="H37" s="7">
        <v>20</v>
      </c>
      <c r="I37" s="2">
        <v>45000000</v>
      </c>
      <c r="J37" s="2" t="s">
        <v>4</v>
      </c>
      <c r="K37" s="7">
        <v>2700</v>
      </c>
      <c r="L37" s="4">
        <v>12.2012</v>
      </c>
      <c r="M37" s="4">
        <v>12.2013</v>
      </c>
      <c r="N37" s="4" t="s">
        <v>9</v>
      </c>
      <c r="O37" s="2" t="s">
        <v>70</v>
      </c>
      <c r="P37" s="1"/>
    </row>
    <row r="38" spans="1:16" ht="114.75" customHeight="1">
      <c r="A38" s="2">
        <v>6881</v>
      </c>
      <c r="B38" s="4" t="s">
        <v>14</v>
      </c>
      <c r="C38" s="13">
        <v>4030000</v>
      </c>
      <c r="D38" s="3" t="s">
        <v>37</v>
      </c>
      <c r="E38" s="2" t="s">
        <v>390</v>
      </c>
      <c r="F38" s="2">
        <v>796</v>
      </c>
      <c r="G38" s="2" t="s">
        <v>3</v>
      </c>
      <c r="H38" s="7">
        <v>1</v>
      </c>
      <c r="I38" s="2">
        <v>45000000</v>
      </c>
      <c r="J38" s="2" t="s">
        <v>4</v>
      </c>
      <c r="K38" s="7">
        <v>8907.527</v>
      </c>
      <c r="L38" s="4">
        <v>12.2012</v>
      </c>
      <c r="M38" s="4" t="s">
        <v>22</v>
      </c>
      <c r="N38" s="4" t="s">
        <v>9</v>
      </c>
      <c r="O38" s="2" t="s">
        <v>70</v>
      </c>
      <c r="P38" s="1"/>
    </row>
    <row r="39" spans="1:16" ht="38.25" customHeight="1">
      <c r="A39" s="2">
        <v>6882</v>
      </c>
      <c r="B39" s="4" t="s">
        <v>36</v>
      </c>
      <c r="C39" s="13">
        <v>4030000</v>
      </c>
      <c r="D39" s="3" t="s">
        <v>38</v>
      </c>
      <c r="E39" s="2" t="s">
        <v>390</v>
      </c>
      <c r="F39" s="2">
        <v>796</v>
      </c>
      <c r="G39" s="2" t="s">
        <v>3</v>
      </c>
      <c r="H39" s="7">
        <v>1</v>
      </c>
      <c r="I39" s="2">
        <v>45000000</v>
      </c>
      <c r="J39" s="2" t="s">
        <v>4</v>
      </c>
      <c r="K39" s="7">
        <v>15824.88</v>
      </c>
      <c r="L39" s="4">
        <v>12.2012</v>
      </c>
      <c r="M39" s="4" t="s">
        <v>22</v>
      </c>
      <c r="N39" s="4" t="s">
        <v>9</v>
      </c>
      <c r="O39" s="2" t="s">
        <v>70</v>
      </c>
      <c r="P39" s="1"/>
    </row>
    <row r="40" spans="1:16" ht="114.75" customHeight="1">
      <c r="A40" s="2">
        <v>6883</v>
      </c>
      <c r="B40" s="4" t="s">
        <v>36</v>
      </c>
      <c r="C40" s="13">
        <v>4030000</v>
      </c>
      <c r="D40" s="3" t="s">
        <v>39</v>
      </c>
      <c r="E40" s="2" t="s">
        <v>390</v>
      </c>
      <c r="F40" s="2">
        <v>796</v>
      </c>
      <c r="G40" s="2" t="s">
        <v>3</v>
      </c>
      <c r="H40" s="7">
        <v>1</v>
      </c>
      <c r="I40" s="2">
        <v>45000000</v>
      </c>
      <c r="J40" s="2" t="s">
        <v>4</v>
      </c>
      <c r="K40" s="7">
        <v>58565.734</v>
      </c>
      <c r="L40" s="4">
        <v>12.2012</v>
      </c>
      <c r="M40" s="4" t="s">
        <v>22</v>
      </c>
      <c r="N40" s="4" t="s">
        <v>9</v>
      </c>
      <c r="O40" s="2" t="s">
        <v>70</v>
      </c>
      <c r="P40" s="1"/>
    </row>
    <row r="41" spans="1:16" ht="76.5" customHeight="1">
      <c r="A41" s="2">
        <v>6884</v>
      </c>
      <c r="B41" s="4" t="s">
        <v>40</v>
      </c>
      <c r="C41" s="13">
        <v>4030000</v>
      </c>
      <c r="D41" s="3" t="s">
        <v>943</v>
      </c>
      <c r="E41" s="2" t="s">
        <v>390</v>
      </c>
      <c r="F41" s="2">
        <v>796</v>
      </c>
      <c r="G41" s="2" t="s">
        <v>3</v>
      </c>
      <c r="H41" s="7">
        <v>1</v>
      </c>
      <c r="I41" s="2">
        <v>45000000</v>
      </c>
      <c r="J41" s="2" t="s">
        <v>4</v>
      </c>
      <c r="K41" s="7">
        <v>6877.956</v>
      </c>
      <c r="L41" s="4" t="s">
        <v>18</v>
      </c>
      <c r="M41" s="4" t="s">
        <v>22</v>
      </c>
      <c r="N41" s="4" t="s">
        <v>9</v>
      </c>
      <c r="O41" s="2" t="s">
        <v>70</v>
      </c>
      <c r="P41" s="1"/>
    </row>
    <row r="42" spans="1:16" ht="38.25" customHeight="1">
      <c r="A42" s="2">
        <v>6885</v>
      </c>
      <c r="B42" s="4" t="s">
        <v>41</v>
      </c>
      <c r="C42" s="13">
        <v>4030000</v>
      </c>
      <c r="D42" s="3" t="s">
        <v>42</v>
      </c>
      <c r="E42" s="2" t="s">
        <v>390</v>
      </c>
      <c r="F42" s="2">
        <v>796</v>
      </c>
      <c r="G42" s="2" t="s">
        <v>3</v>
      </c>
      <c r="H42" s="7">
        <v>1</v>
      </c>
      <c r="I42" s="2">
        <v>45000000</v>
      </c>
      <c r="J42" s="2" t="s">
        <v>4</v>
      </c>
      <c r="K42" s="7">
        <v>12802.1</v>
      </c>
      <c r="L42" s="4">
        <v>12.2012</v>
      </c>
      <c r="M42" s="4" t="s">
        <v>22</v>
      </c>
      <c r="N42" s="4" t="s">
        <v>9</v>
      </c>
      <c r="O42" s="2" t="s">
        <v>70</v>
      </c>
      <c r="P42" s="1"/>
    </row>
    <row r="43" spans="1:16" ht="63.75" customHeight="1">
      <c r="A43" s="2">
        <v>6886</v>
      </c>
      <c r="B43" s="4" t="s">
        <v>43</v>
      </c>
      <c r="C43" s="13" t="s">
        <v>230</v>
      </c>
      <c r="D43" s="3" t="s">
        <v>44</v>
      </c>
      <c r="E43" s="2" t="s">
        <v>390</v>
      </c>
      <c r="F43" s="2">
        <v>796</v>
      </c>
      <c r="G43" s="2" t="s">
        <v>3</v>
      </c>
      <c r="H43" s="7">
        <v>1</v>
      </c>
      <c r="I43" s="2">
        <v>45000000</v>
      </c>
      <c r="J43" s="2" t="s">
        <v>4</v>
      </c>
      <c r="K43" s="7">
        <v>21132.546848</v>
      </c>
      <c r="L43" s="4" t="s">
        <v>18</v>
      </c>
      <c r="M43" s="4" t="s">
        <v>22</v>
      </c>
      <c r="N43" s="4" t="s">
        <v>9</v>
      </c>
      <c r="O43" s="2" t="s">
        <v>70</v>
      </c>
      <c r="P43" s="1"/>
    </row>
    <row r="44" spans="1:16" ht="126" customHeight="1">
      <c r="A44" s="2">
        <v>6887</v>
      </c>
      <c r="B44" s="4" t="s">
        <v>36</v>
      </c>
      <c r="C44" s="13">
        <v>4030000</v>
      </c>
      <c r="D44" s="3" t="s">
        <v>45</v>
      </c>
      <c r="E44" s="2" t="s">
        <v>390</v>
      </c>
      <c r="F44" s="2">
        <v>796</v>
      </c>
      <c r="G44" s="2" t="s">
        <v>3</v>
      </c>
      <c r="H44" s="7">
        <v>1</v>
      </c>
      <c r="I44" s="2">
        <v>45000000</v>
      </c>
      <c r="J44" s="2" t="s">
        <v>4</v>
      </c>
      <c r="K44" s="7">
        <v>6669.81</v>
      </c>
      <c r="L44" s="4" t="s">
        <v>18</v>
      </c>
      <c r="M44" s="4" t="s">
        <v>22</v>
      </c>
      <c r="N44" s="4" t="s">
        <v>9</v>
      </c>
      <c r="O44" s="2" t="s">
        <v>70</v>
      </c>
      <c r="P44" s="1"/>
    </row>
    <row r="45" spans="1:16" ht="38.25" customHeight="1">
      <c r="A45" s="2">
        <v>6889</v>
      </c>
      <c r="B45" s="4" t="s">
        <v>41</v>
      </c>
      <c r="C45" s="13" t="s">
        <v>232</v>
      </c>
      <c r="D45" s="3" t="s">
        <v>47</v>
      </c>
      <c r="E45" s="2" t="s">
        <v>390</v>
      </c>
      <c r="F45" s="2">
        <v>796</v>
      </c>
      <c r="G45" s="2" t="s">
        <v>3</v>
      </c>
      <c r="H45" s="7">
        <v>1</v>
      </c>
      <c r="I45" s="2">
        <v>45000000</v>
      </c>
      <c r="J45" s="2" t="s">
        <v>4</v>
      </c>
      <c r="K45" s="7">
        <v>1070.737</v>
      </c>
      <c r="L45" s="4" t="s">
        <v>18</v>
      </c>
      <c r="M45" s="4" t="s">
        <v>22</v>
      </c>
      <c r="N45" s="4" t="s">
        <v>9</v>
      </c>
      <c r="O45" s="2" t="s">
        <v>70</v>
      </c>
      <c r="P45" s="1"/>
    </row>
    <row r="46" spans="1:16" ht="51" customHeight="1">
      <c r="A46" s="2">
        <v>6891</v>
      </c>
      <c r="B46" s="4" t="s">
        <v>46</v>
      </c>
      <c r="C46" s="13">
        <v>4030000</v>
      </c>
      <c r="D46" s="3" t="s">
        <v>48</v>
      </c>
      <c r="E46" s="2" t="s">
        <v>390</v>
      </c>
      <c r="F46" s="2">
        <v>796</v>
      </c>
      <c r="G46" s="2" t="s">
        <v>3</v>
      </c>
      <c r="H46" s="7">
        <v>1</v>
      </c>
      <c r="I46" s="2">
        <v>45000000</v>
      </c>
      <c r="J46" s="2" t="s">
        <v>4</v>
      </c>
      <c r="K46" s="7">
        <v>752.976</v>
      </c>
      <c r="L46" s="4">
        <v>12.2012</v>
      </c>
      <c r="M46" s="4" t="s">
        <v>22</v>
      </c>
      <c r="N46" s="4" t="s">
        <v>9</v>
      </c>
      <c r="O46" s="2" t="s">
        <v>70</v>
      </c>
      <c r="P46" s="1"/>
    </row>
    <row r="47" spans="1:16" ht="38.25" customHeight="1">
      <c r="A47" s="2">
        <v>6892</v>
      </c>
      <c r="B47" s="4" t="s">
        <v>49</v>
      </c>
      <c r="C47" s="13">
        <v>4030000</v>
      </c>
      <c r="D47" s="3" t="s">
        <v>50</v>
      </c>
      <c r="E47" s="2" t="s">
        <v>390</v>
      </c>
      <c r="F47" s="2">
        <v>796</v>
      </c>
      <c r="G47" s="2" t="s">
        <v>3</v>
      </c>
      <c r="H47" s="7">
        <v>1</v>
      </c>
      <c r="I47" s="2">
        <v>45000000</v>
      </c>
      <c r="J47" s="2" t="s">
        <v>4</v>
      </c>
      <c r="K47" s="7">
        <v>3465.952</v>
      </c>
      <c r="L47" s="4">
        <v>12.2012</v>
      </c>
      <c r="M47" s="4" t="s">
        <v>22</v>
      </c>
      <c r="N47" s="4" t="s">
        <v>9</v>
      </c>
      <c r="O47" s="2" t="s">
        <v>70</v>
      </c>
      <c r="P47" s="1"/>
    </row>
    <row r="48" spans="1:16" ht="140.25" customHeight="1">
      <c r="A48" s="2">
        <v>6893</v>
      </c>
      <c r="B48" s="4" t="s">
        <v>51</v>
      </c>
      <c r="C48" s="13" t="s">
        <v>253</v>
      </c>
      <c r="D48" s="3" t="s">
        <v>52</v>
      </c>
      <c r="E48" s="2" t="s">
        <v>390</v>
      </c>
      <c r="F48" s="2">
        <v>796</v>
      </c>
      <c r="G48" s="2" t="s">
        <v>3</v>
      </c>
      <c r="H48" s="7">
        <v>1</v>
      </c>
      <c r="I48" s="2">
        <v>45000000</v>
      </c>
      <c r="J48" s="2" t="s">
        <v>4</v>
      </c>
      <c r="K48" s="7">
        <v>24684.302</v>
      </c>
      <c r="L48" s="4" t="s">
        <v>18</v>
      </c>
      <c r="M48" s="4" t="s">
        <v>22</v>
      </c>
      <c r="N48" s="4" t="s">
        <v>9</v>
      </c>
      <c r="O48" s="2" t="s">
        <v>70</v>
      </c>
      <c r="P48" s="1"/>
    </row>
    <row r="49" spans="1:16" ht="89.25" customHeight="1">
      <c r="A49" s="2">
        <v>6894</v>
      </c>
      <c r="B49" s="4" t="s">
        <v>41</v>
      </c>
      <c r="C49" s="13">
        <v>3430327</v>
      </c>
      <c r="D49" s="3" t="s">
        <v>53</v>
      </c>
      <c r="E49" s="2" t="s">
        <v>390</v>
      </c>
      <c r="F49" s="2">
        <v>796</v>
      </c>
      <c r="G49" s="2" t="s">
        <v>3</v>
      </c>
      <c r="H49" s="7">
        <v>1</v>
      </c>
      <c r="I49" s="2">
        <v>45000000</v>
      </c>
      <c r="J49" s="2" t="s">
        <v>4</v>
      </c>
      <c r="K49" s="7">
        <v>4266</v>
      </c>
      <c r="L49" s="4" t="s">
        <v>18</v>
      </c>
      <c r="M49" s="4" t="s">
        <v>22</v>
      </c>
      <c r="N49" s="4" t="s">
        <v>9</v>
      </c>
      <c r="O49" s="2" t="s">
        <v>70</v>
      </c>
      <c r="P49" s="1"/>
    </row>
    <row r="50" spans="1:16" ht="157.5" customHeight="1">
      <c r="A50" s="2">
        <v>6895</v>
      </c>
      <c r="B50" s="4" t="s">
        <v>49</v>
      </c>
      <c r="C50" s="13">
        <v>4030000</v>
      </c>
      <c r="D50" s="3" t="s">
        <v>54</v>
      </c>
      <c r="E50" s="2" t="s">
        <v>390</v>
      </c>
      <c r="F50" s="2">
        <v>796</v>
      </c>
      <c r="G50" s="2" t="s">
        <v>3</v>
      </c>
      <c r="H50" s="7">
        <v>1</v>
      </c>
      <c r="I50" s="2">
        <v>45000000</v>
      </c>
      <c r="J50" s="2" t="s">
        <v>4</v>
      </c>
      <c r="K50" s="7">
        <v>26316.297</v>
      </c>
      <c r="L50" s="4" t="s">
        <v>18</v>
      </c>
      <c r="M50" s="4" t="s">
        <v>22</v>
      </c>
      <c r="N50" s="4" t="s">
        <v>9</v>
      </c>
      <c r="O50" s="2" t="s">
        <v>70</v>
      </c>
      <c r="P50" s="1"/>
    </row>
    <row r="51" spans="1:16" ht="47.25" customHeight="1">
      <c r="A51" s="2">
        <v>6896</v>
      </c>
      <c r="B51" s="4" t="s">
        <v>60</v>
      </c>
      <c r="C51" s="13">
        <v>3315600</v>
      </c>
      <c r="D51" s="3" t="s">
        <v>55</v>
      </c>
      <c r="E51" s="2" t="s">
        <v>390</v>
      </c>
      <c r="F51" s="2">
        <v>796</v>
      </c>
      <c r="G51" s="2" t="s">
        <v>3</v>
      </c>
      <c r="H51" s="7">
        <v>1</v>
      </c>
      <c r="I51" s="2">
        <v>45000000</v>
      </c>
      <c r="J51" s="2" t="s">
        <v>4</v>
      </c>
      <c r="K51" s="7">
        <v>13750</v>
      </c>
      <c r="L51" s="4" t="s">
        <v>18</v>
      </c>
      <c r="M51" s="4" t="s">
        <v>22</v>
      </c>
      <c r="N51" s="4" t="s">
        <v>9</v>
      </c>
      <c r="O51" s="2" t="s">
        <v>70</v>
      </c>
      <c r="P51" s="1"/>
    </row>
    <row r="52" spans="1:16" ht="63" customHeight="1">
      <c r="A52" s="2">
        <v>6897</v>
      </c>
      <c r="B52" s="4" t="s">
        <v>60</v>
      </c>
      <c r="C52" s="13">
        <v>3315600</v>
      </c>
      <c r="D52" s="3" t="s">
        <v>56</v>
      </c>
      <c r="E52" s="2" t="s">
        <v>390</v>
      </c>
      <c r="F52" s="2">
        <v>796</v>
      </c>
      <c r="G52" s="2" t="s">
        <v>3</v>
      </c>
      <c r="H52" s="7">
        <v>1</v>
      </c>
      <c r="I52" s="2">
        <v>45000000</v>
      </c>
      <c r="J52" s="2" t="s">
        <v>4</v>
      </c>
      <c r="K52" s="7">
        <v>11616</v>
      </c>
      <c r="L52" s="4" t="s">
        <v>18</v>
      </c>
      <c r="M52" s="4" t="s">
        <v>22</v>
      </c>
      <c r="N52" s="4" t="s">
        <v>9</v>
      </c>
      <c r="O52" s="2" t="s">
        <v>70</v>
      </c>
      <c r="P52" s="1"/>
    </row>
    <row r="53" spans="1:16" ht="63" customHeight="1">
      <c r="A53" s="2">
        <v>6899</v>
      </c>
      <c r="B53" s="2" t="s">
        <v>41</v>
      </c>
      <c r="C53" s="13" t="s">
        <v>232</v>
      </c>
      <c r="D53" s="3" t="s">
        <v>57</v>
      </c>
      <c r="E53" s="2" t="s">
        <v>390</v>
      </c>
      <c r="F53" s="2">
        <v>796</v>
      </c>
      <c r="G53" s="2" t="s">
        <v>3</v>
      </c>
      <c r="H53" s="7">
        <v>1</v>
      </c>
      <c r="I53" s="2">
        <v>45000000</v>
      </c>
      <c r="J53" s="2" t="s">
        <v>4</v>
      </c>
      <c r="K53" s="7">
        <v>9377.009</v>
      </c>
      <c r="L53" s="4" t="s">
        <v>18</v>
      </c>
      <c r="M53" s="4" t="s">
        <v>22</v>
      </c>
      <c r="N53" s="4" t="s">
        <v>9</v>
      </c>
      <c r="O53" s="2" t="s">
        <v>70</v>
      </c>
      <c r="P53" s="1"/>
    </row>
    <row r="54" spans="1:16" ht="110.25" customHeight="1">
      <c r="A54" s="2">
        <v>6900</v>
      </c>
      <c r="B54" s="4" t="s">
        <v>60</v>
      </c>
      <c r="C54" s="13">
        <v>3315600</v>
      </c>
      <c r="D54" s="3" t="s">
        <v>58</v>
      </c>
      <c r="E54" s="2" t="s">
        <v>390</v>
      </c>
      <c r="F54" s="2">
        <v>796</v>
      </c>
      <c r="G54" s="2" t="s">
        <v>3</v>
      </c>
      <c r="H54" s="7">
        <v>1</v>
      </c>
      <c r="I54" s="2">
        <v>45000000</v>
      </c>
      <c r="J54" s="2" t="s">
        <v>4</v>
      </c>
      <c r="K54" s="7">
        <v>14843.262</v>
      </c>
      <c r="L54" s="4" t="s">
        <v>18</v>
      </c>
      <c r="M54" s="4" t="s">
        <v>22</v>
      </c>
      <c r="N54" s="4" t="s">
        <v>9</v>
      </c>
      <c r="O54" s="2" t="s">
        <v>70</v>
      </c>
      <c r="P54" s="1"/>
    </row>
    <row r="55" spans="1:16" ht="94.5" customHeight="1">
      <c r="A55" s="2">
        <v>6901</v>
      </c>
      <c r="B55" s="2" t="s">
        <v>165</v>
      </c>
      <c r="C55" s="13" t="s">
        <v>231</v>
      </c>
      <c r="D55" s="3" t="s">
        <v>59</v>
      </c>
      <c r="E55" s="2" t="s">
        <v>390</v>
      </c>
      <c r="F55" s="2">
        <v>796</v>
      </c>
      <c r="G55" s="2" t="s">
        <v>3</v>
      </c>
      <c r="H55" s="7">
        <v>1</v>
      </c>
      <c r="I55" s="2">
        <v>45000000</v>
      </c>
      <c r="J55" s="2" t="s">
        <v>4</v>
      </c>
      <c r="K55" s="7">
        <v>10850.4</v>
      </c>
      <c r="L55" s="4" t="s">
        <v>18</v>
      </c>
      <c r="M55" s="4" t="s">
        <v>22</v>
      </c>
      <c r="N55" s="4" t="s">
        <v>9</v>
      </c>
      <c r="O55" s="2" t="s">
        <v>70</v>
      </c>
      <c r="P55" s="1"/>
    </row>
    <row r="56" spans="1:16" ht="204" customHeight="1">
      <c r="A56" s="2">
        <v>6904</v>
      </c>
      <c r="B56" s="4" t="s">
        <v>145</v>
      </c>
      <c r="C56" s="13">
        <v>7422012</v>
      </c>
      <c r="D56" s="3" t="s">
        <v>395</v>
      </c>
      <c r="E56" s="2" t="s">
        <v>146</v>
      </c>
      <c r="F56" s="2">
        <v>796</v>
      </c>
      <c r="G56" s="2" t="s">
        <v>3</v>
      </c>
      <c r="H56" s="7" t="s">
        <v>147</v>
      </c>
      <c r="I56" s="2">
        <v>45000000</v>
      </c>
      <c r="J56" s="2" t="s">
        <v>4</v>
      </c>
      <c r="K56" s="7">
        <v>10165</v>
      </c>
      <c r="L56" s="4">
        <v>12.2012</v>
      </c>
      <c r="M56" s="4">
        <v>12.2013</v>
      </c>
      <c r="N56" s="4" t="s">
        <v>9</v>
      </c>
      <c r="O56" s="2" t="s">
        <v>80</v>
      </c>
      <c r="P56" s="1"/>
    </row>
    <row r="57" spans="1:16" ht="204" customHeight="1">
      <c r="A57" s="2">
        <v>6905</v>
      </c>
      <c r="B57" s="4" t="s">
        <v>145</v>
      </c>
      <c r="C57" s="13">
        <v>7422012</v>
      </c>
      <c r="D57" s="3" t="s">
        <v>396</v>
      </c>
      <c r="E57" s="2" t="s">
        <v>146</v>
      </c>
      <c r="F57" s="2">
        <v>796</v>
      </c>
      <c r="G57" s="2" t="s">
        <v>3</v>
      </c>
      <c r="H57" s="7" t="s">
        <v>147</v>
      </c>
      <c r="I57" s="2">
        <v>45000000</v>
      </c>
      <c r="J57" s="2" t="s">
        <v>4</v>
      </c>
      <c r="K57" s="7">
        <v>8700</v>
      </c>
      <c r="L57" s="4">
        <v>12.2012</v>
      </c>
      <c r="M57" s="4">
        <v>12.2013</v>
      </c>
      <c r="N57" s="4" t="s">
        <v>9</v>
      </c>
      <c r="O57" s="2" t="s">
        <v>80</v>
      </c>
      <c r="P57" s="1"/>
    </row>
    <row r="58" spans="1:16" ht="204" customHeight="1">
      <c r="A58" s="2">
        <v>6906</v>
      </c>
      <c r="B58" s="4" t="s">
        <v>145</v>
      </c>
      <c r="C58" s="13">
        <v>7422012</v>
      </c>
      <c r="D58" s="3" t="s">
        <v>397</v>
      </c>
      <c r="E58" s="2" t="s">
        <v>146</v>
      </c>
      <c r="F58" s="2">
        <v>796</v>
      </c>
      <c r="G58" s="2" t="s">
        <v>3</v>
      </c>
      <c r="H58" s="7" t="s">
        <v>147</v>
      </c>
      <c r="I58" s="2">
        <v>45000000</v>
      </c>
      <c r="J58" s="2" t="s">
        <v>4</v>
      </c>
      <c r="K58" s="7">
        <v>15048</v>
      </c>
      <c r="L58" s="4">
        <v>12.2012</v>
      </c>
      <c r="M58" s="4">
        <v>12.2013</v>
      </c>
      <c r="N58" s="4" t="s">
        <v>9</v>
      </c>
      <c r="O58" s="2" t="s">
        <v>80</v>
      </c>
      <c r="P58" s="1"/>
    </row>
    <row r="59" spans="1:16" ht="204" customHeight="1">
      <c r="A59" s="2">
        <v>6907</v>
      </c>
      <c r="B59" s="4" t="s">
        <v>145</v>
      </c>
      <c r="C59" s="13">
        <v>7422012</v>
      </c>
      <c r="D59" s="3" t="s">
        <v>398</v>
      </c>
      <c r="E59" s="2" t="s">
        <v>146</v>
      </c>
      <c r="F59" s="2">
        <v>796</v>
      </c>
      <c r="G59" s="2" t="s">
        <v>3</v>
      </c>
      <c r="H59" s="7" t="s">
        <v>147</v>
      </c>
      <c r="I59" s="2">
        <v>45000000</v>
      </c>
      <c r="J59" s="2" t="s">
        <v>4</v>
      </c>
      <c r="K59" s="7">
        <v>8198</v>
      </c>
      <c r="L59" s="4">
        <v>12.2012</v>
      </c>
      <c r="M59" s="4">
        <v>12.2013</v>
      </c>
      <c r="N59" s="4" t="s">
        <v>9</v>
      </c>
      <c r="O59" s="2" t="s">
        <v>80</v>
      </c>
      <c r="P59" s="1"/>
    </row>
    <row r="60" spans="1:16" ht="204" customHeight="1">
      <c r="A60" s="2">
        <v>6908</v>
      </c>
      <c r="B60" s="4" t="s">
        <v>145</v>
      </c>
      <c r="C60" s="13">
        <v>7422012</v>
      </c>
      <c r="D60" s="3" t="s">
        <v>399</v>
      </c>
      <c r="E60" s="2" t="s">
        <v>146</v>
      </c>
      <c r="F60" s="2">
        <v>796</v>
      </c>
      <c r="G60" s="2" t="s">
        <v>3</v>
      </c>
      <c r="H60" s="7" t="s">
        <v>147</v>
      </c>
      <c r="I60" s="2">
        <v>45000000</v>
      </c>
      <c r="J60" s="2" t="s">
        <v>4</v>
      </c>
      <c r="K60" s="7">
        <v>10080</v>
      </c>
      <c r="L60" s="4">
        <v>12.2012</v>
      </c>
      <c r="M60" s="4">
        <v>12.2013</v>
      </c>
      <c r="N60" s="4" t="s">
        <v>9</v>
      </c>
      <c r="O60" s="2" t="s">
        <v>80</v>
      </c>
      <c r="P60" s="1"/>
    </row>
    <row r="61" spans="1:16" ht="204" customHeight="1">
      <c r="A61" s="2">
        <v>6909</v>
      </c>
      <c r="B61" s="4" t="s">
        <v>145</v>
      </c>
      <c r="C61" s="13">
        <v>7422012</v>
      </c>
      <c r="D61" s="3" t="s">
        <v>400</v>
      </c>
      <c r="E61" s="2" t="s">
        <v>146</v>
      </c>
      <c r="F61" s="2">
        <v>796</v>
      </c>
      <c r="G61" s="2" t="s">
        <v>3</v>
      </c>
      <c r="H61" s="7" t="s">
        <v>147</v>
      </c>
      <c r="I61" s="2">
        <v>45000000</v>
      </c>
      <c r="J61" s="2" t="s">
        <v>4</v>
      </c>
      <c r="K61" s="7">
        <v>9824</v>
      </c>
      <c r="L61" s="4">
        <v>12.2012</v>
      </c>
      <c r="M61" s="4">
        <v>12.2013</v>
      </c>
      <c r="N61" s="4" t="s">
        <v>9</v>
      </c>
      <c r="O61" s="2" t="s">
        <v>80</v>
      </c>
      <c r="P61" s="1"/>
    </row>
    <row r="62" spans="1:16" ht="204" customHeight="1">
      <c r="A62" s="2">
        <v>6910</v>
      </c>
      <c r="B62" s="4" t="s">
        <v>145</v>
      </c>
      <c r="C62" s="13">
        <v>7422012</v>
      </c>
      <c r="D62" s="3" t="s">
        <v>401</v>
      </c>
      <c r="E62" s="2" t="s">
        <v>146</v>
      </c>
      <c r="F62" s="2">
        <v>796</v>
      </c>
      <c r="G62" s="2" t="s">
        <v>3</v>
      </c>
      <c r="H62" s="7" t="s">
        <v>147</v>
      </c>
      <c r="I62" s="2">
        <v>45000000</v>
      </c>
      <c r="J62" s="2" t="s">
        <v>4</v>
      </c>
      <c r="K62" s="7">
        <v>8331</v>
      </c>
      <c r="L62" s="4">
        <v>12.2012</v>
      </c>
      <c r="M62" s="4">
        <v>12.2013</v>
      </c>
      <c r="N62" s="4" t="s">
        <v>9</v>
      </c>
      <c r="O62" s="2" t="s">
        <v>80</v>
      </c>
      <c r="P62" s="1"/>
    </row>
    <row r="63" spans="1:16" ht="204" customHeight="1">
      <c r="A63" s="2">
        <v>6911</v>
      </c>
      <c r="B63" s="4" t="s">
        <v>145</v>
      </c>
      <c r="C63" s="13">
        <v>7422012</v>
      </c>
      <c r="D63" s="3" t="s">
        <v>402</v>
      </c>
      <c r="E63" s="11" t="s">
        <v>146</v>
      </c>
      <c r="F63" s="2">
        <v>796</v>
      </c>
      <c r="G63" s="2" t="s">
        <v>3</v>
      </c>
      <c r="H63" s="7" t="s">
        <v>147</v>
      </c>
      <c r="I63" s="2">
        <v>45000000</v>
      </c>
      <c r="J63" s="2" t="s">
        <v>4</v>
      </c>
      <c r="K63" s="7">
        <v>15735</v>
      </c>
      <c r="L63" s="4">
        <v>12.2012</v>
      </c>
      <c r="M63" s="4">
        <v>12.2013</v>
      </c>
      <c r="N63" s="4" t="s">
        <v>9</v>
      </c>
      <c r="O63" s="2" t="s">
        <v>80</v>
      </c>
      <c r="P63" s="1"/>
    </row>
    <row r="64" spans="1:16" ht="204" customHeight="1">
      <c r="A64" s="2">
        <v>6912</v>
      </c>
      <c r="B64" s="4" t="s">
        <v>145</v>
      </c>
      <c r="C64" s="13">
        <v>7422012</v>
      </c>
      <c r="D64" s="3" t="s">
        <v>403</v>
      </c>
      <c r="E64" s="2" t="s">
        <v>146</v>
      </c>
      <c r="F64" s="2">
        <v>796</v>
      </c>
      <c r="G64" s="2" t="s">
        <v>3</v>
      </c>
      <c r="H64" s="7" t="s">
        <v>147</v>
      </c>
      <c r="I64" s="2">
        <v>45000000</v>
      </c>
      <c r="J64" s="2" t="s">
        <v>4</v>
      </c>
      <c r="K64" s="7">
        <v>7190</v>
      </c>
      <c r="L64" s="4">
        <v>12.2012</v>
      </c>
      <c r="M64" s="4">
        <v>12.2013</v>
      </c>
      <c r="N64" s="4" t="s">
        <v>9</v>
      </c>
      <c r="O64" s="2" t="s">
        <v>80</v>
      </c>
      <c r="P64" s="1"/>
    </row>
    <row r="65" spans="1:16" ht="204" customHeight="1">
      <c r="A65" s="2">
        <v>6913</v>
      </c>
      <c r="B65" s="4" t="s">
        <v>145</v>
      </c>
      <c r="C65" s="13">
        <v>7422012</v>
      </c>
      <c r="D65" s="3" t="s">
        <v>404</v>
      </c>
      <c r="E65" s="2" t="s">
        <v>146</v>
      </c>
      <c r="F65" s="2">
        <v>796</v>
      </c>
      <c r="G65" s="2" t="s">
        <v>3</v>
      </c>
      <c r="H65" s="7" t="s">
        <v>147</v>
      </c>
      <c r="I65" s="2">
        <v>45000000</v>
      </c>
      <c r="J65" s="2" t="s">
        <v>4</v>
      </c>
      <c r="K65" s="7">
        <v>989</v>
      </c>
      <c r="L65" s="4">
        <v>12.2012</v>
      </c>
      <c r="M65" s="4">
        <v>12.2013</v>
      </c>
      <c r="N65" s="4" t="s">
        <v>9</v>
      </c>
      <c r="O65" s="2" t="s">
        <v>80</v>
      </c>
      <c r="P65" s="1"/>
    </row>
    <row r="66" spans="1:16" ht="204" customHeight="1">
      <c r="A66" s="2">
        <v>6914</v>
      </c>
      <c r="B66" s="4" t="s">
        <v>145</v>
      </c>
      <c r="C66" s="13">
        <v>7422012</v>
      </c>
      <c r="D66" s="3" t="s">
        <v>405</v>
      </c>
      <c r="E66" s="2" t="s">
        <v>146</v>
      </c>
      <c r="F66" s="2">
        <v>796</v>
      </c>
      <c r="G66" s="2" t="s">
        <v>3</v>
      </c>
      <c r="H66" s="7" t="s">
        <v>147</v>
      </c>
      <c r="I66" s="2">
        <v>45000000</v>
      </c>
      <c r="J66" s="2" t="s">
        <v>4</v>
      </c>
      <c r="K66" s="7">
        <v>12989</v>
      </c>
      <c r="L66" s="4">
        <v>12.2012</v>
      </c>
      <c r="M66" s="4">
        <v>12.2013</v>
      </c>
      <c r="N66" s="4" t="s">
        <v>9</v>
      </c>
      <c r="O66" s="2" t="s">
        <v>80</v>
      </c>
      <c r="P66" s="1"/>
    </row>
    <row r="67" spans="1:16" ht="141.75" customHeight="1">
      <c r="A67" s="2">
        <v>6915</v>
      </c>
      <c r="B67" s="4" t="s">
        <v>189</v>
      </c>
      <c r="C67" s="13" t="s">
        <v>409</v>
      </c>
      <c r="D67" s="3" t="s">
        <v>277</v>
      </c>
      <c r="E67" s="2" t="s">
        <v>390</v>
      </c>
      <c r="F67" s="2">
        <v>112</v>
      </c>
      <c r="G67" s="2" t="s">
        <v>190</v>
      </c>
      <c r="H67" s="7">
        <v>205424</v>
      </c>
      <c r="I67" s="2">
        <v>45000000</v>
      </c>
      <c r="J67" s="2" t="s">
        <v>4</v>
      </c>
      <c r="K67" s="7">
        <v>6398.9576</v>
      </c>
      <c r="L67" s="4" t="s">
        <v>104</v>
      </c>
      <c r="M67" s="4">
        <v>12.2013</v>
      </c>
      <c r="N67" s="4" t="s">
        <v>9</v>
      </c>
      <c r="O67" s="2" t="s">
        <v>70</v>
      </c>
      <c r="P67" s="1"/>
    </row>
    <row r="68" spans="1:16" ht="63" customHeight="1">
      <c r="A68" s="2">
        <v>6916</v>
      </c>
      <c r="B68" s="5" t="s">
        <v>79</v>
      </c>
      <c r="C68" s="13">
        <v>2917170</v>
      </c>
      <c r="D68" s="3" t="s">
        <v>212</v>
      </c>
      <c r="E68" s="2" t="s">
        <v>390</v>
      </c>
      <c r="F68" s="2">
        <v>796</v>
      </c>
      <c r="G68" s="2" t="s">
        <v>3</v>
      </c>
      <c r="H68" s="7">
        <v>1069</v>
      </c>
      <c r="I68" s="2">
        <v>45000000</v>
      </c>
      <c r="J68" s="2" t="s">
        <v>4</v>
      </c>
      <c r="K68" s="7">
        <v>3650</v>
      </c>
      <c r="L68" s="4">
        <v>12.2012</v>
      </c>
      <c r="M68" s="4">
        <v>12.2013</v>
      </c>
      <c r="N68" s="4" t="s">
        <v>9</v>
      </c>
      <c r="O68" s="2" t="s">
        <v>80</v>
      </c>
      <c r="P68" s="1"/>
    </row>
    <row r="69" spans="1:16" ht="78.75" customHeight="1">
      <c r="A69" s="2">
        <v>6917</v>
      </c>
      <c r="B69" s="4" t="s">
        <v>112</v>
      </c>
      <c r="C69" s="13">
        <v>4521000</v>
      </c>
      <c r="D69" s="3" t="s">
        <v>278</v>
      </c>
      <c r="E69" s="2" t="s">
        <v>390</v>
      </c>
      <c r="F69" s="2">
        <v>796</v>
      </c>
      <c r="G69" s="2" t="s">
        <v>3</v>
      </c>
      <c r="H69" s="7">
        <v>195</v>
      </c>
      <c r="I69" s="2">
        <v>45000000</v>
      </c>
      <c r="J69" s="2" t="s">
        <v>4</v>
      </c>
      <c r="K69" s="7">
        <v>21514.896</v>
      </c>
      <c r="L69" s="4" t="s">
        <v>104</v>
      </c>
      <c r="M69" s="4" t="s">
        <v>22</v>
      </c>
      <c r="N69" s="4" t="s">
        <v>9</v>
      </c>
      <c r="O69" s="4" t="s">
        <v>70</v>
      </c>
      <c r="P69" s="1"/>
    </row>
    <row r="70" spans="1:16" ht="78.75" customHeight="1">
      <c r="A70" s="2">
        <v>6918</v>
      </c>
      <c r="B70" s="4" t="s">
        <v>112</v>
      </c>
      <c r="C70" s="13">
        <v>2949228</v>
      </c>
      <c r="D70" s="3" t="s">
        <v>280</v>
      </c>
      <c r="E70" s="2" t="s">
        <v>390</v>
      </c>
      <c r="F70" s="2">
        <v>796</v>
      </c>
      <c r="G70" s="2" t="s">
        <v>3</v>
      </c>
      <c r="H70" s="7">
        <v>77</v>
      </c>
      <c r="I70" s="2">
        <v>45000000</v>
      </c>
      <c r="J70" s="2" t="s">
        <v>4</v>
      </c>
      <c r="K70" s="7">
        <v>9053.248</v>
      </c>
      <c r="L70" s="4" t="s">
        <v>89</v>
      </c>
      <c r="M70" s="4" t="s">
        <v>22</v>
      </c>
      <c r="N70" s="4" t="s">
        <v>9</v>
      </c>
      <c r="O70" s="4" t="s">
        <v>70</v>
      </c>
      <c r="P70" s="1"/>
    </row>
    <row r="71" spans="1:16" ht="94.5" customHeight="1">
      <c r="A71" s="2">
        <v>6919</v>
      </c>
      <c r="B71" s="4" t="s">
        <v>113</v>
      </c>
      <c r="C71" s="13">
        <v>4530011</v>
      </c>
      <c r="D71" s="3" t="s">
        <v>281</v>
      </c>
      <c r="E71" s="2" t="s">
        <v>390</v>
      </c>
      <c r="F71" s="2">
        <v>796</v>
      </c>
      <c r="G71" s="2" t="s">
        <v>3</v>
      </c>
      <c r="H71" s="7">
        <v>382</v>
      </c>
      <c r="I71" s="2">
        <v>45000000</v>
      </c>
      <c r="J71" s="2" t="s">
        <v>4</v>
      </c>
      <c r="K71" s="7">
        <v>30904.431</v>
      </c>
      <c r="L71" s="4" t="s">
        <v>104</v>
      </c>
      <c r="M71" s="4" t="s">
        <v>22</v>
      </c>
      <c r="N71" s="4" t="s">
        <v>9</v>
      </c>
      <c r="O71" s="4" t="s">
        <v>70</v>
      </c>
      <c r="P71" s="1"/>
    </row>
    <row r="72" spans="1:16" ht="48.75" customHeight="1">
      <c r="A72" s="2">
        <v>6920</v>
      </c>
      <c r="B72" s="4" t="s">
        <v>112</v>
      </c>
      <c r="C72" s="13">
        <v>4521000</v>
      </c>
      <c r="D72" s="3" t="s">
        <v>282</v>
      </c>
      <c r="E72" s="2" t="s">
        <v>390</v>
      </c>
      <c r="F72" s="2">
        <v>796</v>
      </c>
      <c r="G72" s="2" t="s">
        <v>3</v>
      </c>
      <c r="H72" s="7">
        <v>181</v>
      </c>
      <c r="I72" s="2">
        <v>45000000</v>
      </c>
      <c r="J72" s="2" t="s">
        <v>4</v>
      </c>
      <c r="K72" s="7">
        <v>5617</v>
      </c>
      <c r="L72" s="4" t="s">
        <v>89</v>
      </c>
      <c r="M72" s="4" t="s">
        <v>22</v>
      </c>
      <c r="N72" s="4" t="s">
        <v>9</v>
      </c>
      <c r="O72" s="4" t="s">
        <v>70</v>
      </c>
      <c r="P72" s="1"/>
    </row>
    <row r="73" spans="1:16" ht="59.25" customHeight="1">
      <c r="A73" s="2">
        <v>6921</v>
      </c>
      <c r="B73" s="4" t="s">
        <v>14</v>
      </c>
      <c r="C73" s="13">
        <v>3120010</v>
      </c>
      <c r="D73" s="3" t="s">
        <v>283</v>
      </c>
      <c r="E73" s="2" t="s">
        <v>390</v>
      </c>
      <c r="F73" s="2">
        <v>796</v>
      </c>
      <c r="G73" s="2" t="s">
        <v>3</v>
      </c>
      <c r="H73" s="7">
        <v>289</v>
      </c>
      <c r="I73" s="2">
        <v>45000000</v>
      </c>
      <c r="J73" s="2" t="s">
        <v>4</v>
      </c>
      <c r="K73" s="7">
        <v>2563</v>
      </c>
      <c r="L73" s="4" t="s">
        <v>89</v>
      </c>
      <c r="M73" s="4" t="s">
        <v>22</v>
      </c>
      <c r="N73" s="4" t="s">
        <v>9</v>
      </c>
      <c r="O73" s="4" t="s">
        <v>70</v>
      </c>
      <c r="P73" s="1"/>
    </row>
    <row r="74" spans="1:16" ht="51" customHeight="1">
      <c r="A74" s="2">
        <v>6922</v>
      </c>
      <c r="B74" s="4" t="s">
        <v>112</v>
      </c>
      <c r="C74" s="13">
        <v>3020350</v>
      </c>
      <c r="D74" s="3" t="s">
        <v>284</v>
      </c>
      <c r="E74" s="2" t="s">
        <v>390</v>
      </c>
      <c r="F74" s="2">
        <v>796</v>
      </c>
      <c r="G74" s="2" t="s">
        <v>3</v>
      </c>
      <c r="H74" s="7">
        <v>10</v>
      </c>
      <c r="I74" s="2">
        <v>45000000</v>
      </c>
      <c r="J74" s="2" t="s">
        <v>4</v>
      </c>
      <c r="K74" s="7">
        <v>8020.175</v>
      </c>
      <c r="L74" s="4" t="s">
        <v>89</v>
      </c>
      <c r="M74" s="4" t="s">
        <v>22</v>
      </c>
      <c r="N74" s="4" t="s">
        <v>9</v>
      </c>
      <c r="O74" s="4" t="s">
        <v>70</v>
      </c>
      <c r="P74" s="1"/>
    </row>
    <row r="75" spans="1:16" ht="51" customHeight="1">
      <c r="A75" s="2">
        <v>6923</v>
      </c>
      <c r="B75" s="4" t="s">
        <v>114</v>
      </c>
      <c r="C75" s="13" t="s">
        <v>115</v>
      </c>
      <c r="D75" s="3" t="s">
        <v>285</v>
      </c>
      <c r="E75" s="2" t="s">
        <v>390</v>
      </c>
      <c r="F75" s="2">
        <v>796</v>
      </c>
      <c r="G75" s="2" t="s">
        <v>3</v>
      </c>
      <c r="H75" s="7">
        <v>11</v>
      </c>
      <c r="I75" s="2">
        <v>45000000</v>
      </c>
      <c r="J75" s="2" t="s">
        <v>4</v>
      </c>
      <c r="K75" s="7">
        <v>1502</v>
      </c>
      <c r="L75" s="4" t="s">
        <v>89</v>
      </c>
      <c r="M75" s="4" t="s">
        <v>22</v>
      </c>
      <c r="N75" s="4" t="s">
        <v>9</v>
      </c>
      <c r="O75" s="4" t="s">
        <v>70</v>
      </c>
      <c r="P75" s="1"/>
    </row>
    <row r="76" spans="1:16" ht="78.75" customHeight="1">
      <c r="A76" s="2">
        <v>6924</v>
      </c>
      <c r="B76" s="4" t="s">
        <v>114</v>
      </c>
      <c r="C76" s="13">
        <v>3313040</v>
      </c>
      <c r="D76" s="3" t="s">
        <v>286</v>
      </c>
      <c r="E76" s="2" t="s">
        <v>390</v>
      </c>
      <c r="F76" s="2">
        <v>796</v>
      </c>
      <c r="G76" s="2" t="s">
        <v>3</v>
      </c>
      <c r="H76" s="7">
        <v>10413</v>
      </c>
      <c r="I76" s="2">
        <v>45000000</v>
      </c>
      <c r="J76" s="2" t="s">
        <v>4</v>
      </c>
      <c r="K76" s="7">
        <v>114903.653</v>
      </c>
      <c r="L76" s="4" t="s">
        <v>104</v>
      </c>
      <c r="M76" s="4" t="s">
        <v>22</v>
      </c>
      <c r="N76" s="4" t="s">
        <v>9</v>
      </c>
      <c r="O76" s="4" t="s">
        <v>70</v>
      </c>
      <c r="P76" s="1"/>
    </row>
    <row r="77" spans="1:16" ht="78.75" customHeight="1">
      <c r="A77" s="2">
        <v>6925</v>
      </c>
      <c r="B77" s="4" t="s">
        <v>116</v>
      </c>
      <c r="C77" s="13">
        <v>2915010</v>
      </c>
      <c r="D77" s="3" t="s">
        <v>287</v>
      </c>
      <c r="E77" s="2" t="s">
        <v>390</v>
      </c>
      <c r="F77" s="2">
        <v>796</v>
      </c>
      <c r="G77" s="2" t="s">
        <v>3</v>
      </c>
      <c r="H77" s="7">
        <v>36</v>
      </c>
      <c r="I77" s="2">
        <v>45000000</v>
      </c>
      <c r="J77" s="2" t="s">
        <v>4</v>
      </c>
      <c r="K77" s="7">
        <v>3545.364</v>
      </c>
      <c r="L77" s="4">
        <v>2.2013</v>
      </c>
      <c r="M77" s="4" t="s">
        <v>22</v>
      </c>
      <c r="N77" s="4" t="s">
        <v>9</v>
      </c>
      <c r="O77" s="4" t="s">
        <v>70</v>
      </c>
      <c r="P77" s="1"/>
    </row>
    <row r="78" spans="1:16" ht="94.5" customHeight="1">
      <c r="A78" s="2">
        <v>6926</v>
      </c>
      <c r="B78" s="4" t="s">
        <v>114</v>
      </c>
      <c r="C78" s="13">
        <v>3313040</v>
      </c>
      <c r="D78" s="3" t="s">
        <v>288</v>
      </c>
      <c r="E78" s="2" t="s">
        <v>390</v>
      </c>
      <c r="F78" s="2">
        <v>796</v>
      </c>
      <c r="G78" s="2" t="s">
        <v>3</v>
      </c>
      <c r="H78" s="7">
        <v>503</v>
      </c>
      <c r="I78" s="2">
        <v>45000000</v>
      </c>
      <c r="J78" s="2" t="s">
        <v>4</v>
      </c>
      <c r="K78" s="7">
        <v>7205.095</v>
      </c>
      <c r="L78" s="4">
        <v>2.2013</v>
      </c>
      <c r="M78" s="4" t="s">
        <v>22</v>
      </c>
      <c r="N78" s="4" t="s">
        <v>9</v>
      </c>
      <c r="O78" s="4" t="s">
        <v>70</v>
      </c>
      <c r="P78" s="1"/>
    </row>
    <row r="79" spans="1:16" ht="78.75" customHeight="1">
      <c r="A79" s="2">
        <v>6927</v>
      </c>
      <c r="B79" s="4" t="s">
        <v>114</v>
      </c>
      <c r="C79" s="13">
        <v>2919531</v>
      </c>
      <c r="D79" s="3" t="s">
        <v>289</v>
      </c>
      <c r="E79" s="2" t="s">
        <v>390</v>
      </c>
      <c r="F79" s="2">
        <v>796</v>
      </c>
      <c r="G79" s="2" t="s">
        <v>3</v>
      </c>
      <c r="H79" s="7">
        <v>1</v>
      </c>
      <c r="I79" s="2">
        <v>45000000</v>
      </c>
      <c r="J79" s="2" t="s">
        <v>4</v>
      </c>
      <c r="K79" s="7">
        <v>2040</v>
      </c>
      <c r="L79" s="4">
        <v>2.2013</v>
      </c>
      <c r="M79" s="4" t="s">
        <v>22</v>
      </c>
      <c r="N79" s="4" t="s">
        <v>9</v>
      </c>
      <c r="O79" s="4" t="s">
        <v>70</v>
      </c>
      <c r="P79" s="1"/>
    </row>
    <row r="80" spans="1:16" ht="78.75" customHeight="1">
      <c r="A80" s="2">
        <v>6928</v>
      </c>
      <c r="B80" s="4" t="s">
        <v>117</v>
      </c>
      <c r="C80" s="13">
        <v>4560593</v>
      </c>
      <c r="D80" s="3" t="s">
        <v>290</v>
      </c>
      <c r="E80" s="2" t="s">
        <v>390</v>
      </c>
      <c r="F80" s="2">
        <v>796</v>
      </c>
      <c r="G80" s="2" t="s">
        <v>3</v>
      </c>
      <c r="H80" s="7">
        <v>1851</v>
      </c>
      <c r="I80" s="2">
        <v>45000000</v>
      </c>
      <c r="J80" s="2" t="s">
        <v>4</v>
      </c>
      <c r="K80" s="7">
        <v>98756.856</v>
      </c>
      <c r="L80" s="4" t="s">
        <v>104</v>
      </c>
      <c r="M80" s="4" t="s">
        <v>22</v>
      </c>
      <c r="N80" s="4" t="s">
        <v>9</v>
      </c>
      <c r="O80" s="4" t="s">
        <v>70</v>
      </c>
      <c r="P80" s="1"/>
    </row>
    <row r="81" spans="1:16" ht="157.5" customHeight="1">
      <c r="A81" s="2">
        <v>6940</v>
      </c>
      <c r="B81" s="5" t="s">
        <v>139</v>
      </c>
      <c r="C81" s="13">
        <v>6600000</v>
      </c>
      <c r="D81" s="3" t="s">
        <v>291</v>
      </c>
      <c r="E81" s="2" t="s">
        <v>390</v>
      </c>
      <c r="F81" s="2">
        <v>796</v>
      </c>
      <c r="G81" s="2" t="s">
        <v>3</v>
      </c>
      <c r="H81" s="7" t="s">
        <v>147</v>
      </c>
      <c r="I81" s="2">
        <v>45000000</v>
      </c>
      <c r="J81" s="2" t="s">
        <v>4</v>
      </c>
      <c r="K81" s="7">
        <v>37358.03</v>
      </c>
      <c r="L81" s="4" t="s">
        <v>104</v>
      </c>
      <c r="M81" s="4" t="s">
        <v>442</v>
      </c>
      <c r="N81" s="4" t="s">
        <v>9</v>
      </c>
      <c r="O81" s="4" t="s">
        <v>70</v>
      </c>
      <c r="P81" s="1"/>
    </row>
    <row r="82" spans="1:16" ht="72" customHeight="1">
      <c r="A82" s="2">
        <v>6944</v>
      </c>
      <c r="B82" s="4" t="s">
        <v>14</v>
      </c>
      <c r="C82" s="13">
        <v>7492089</v>
      </c>
      <c r="D82" s="3" t="s">
        <v>294</v>
      </c>
      <c r="E82" s="2" t="s">
        <v>390</v>
      </c>
      <c r="F82" s="2">
        <v>796</v>
      </c>
      <c r="G82" s="2" t="s">
        <v>3</v>
      </c>
      <c r="H82" s="7">
        <v>87</v>
      </c>
      <c r="I82" s="2">
        <v>45000000</v>
      </c>
      <c r="J82" s="2" t="s">
        <v>4</v>
      </c>
      <c r="K82" s="7">
        <v>9148.188</v>
      </c>
      <c r="L82" s="4" t="s">
        <v>89</v>
      </c>
      <c r="M82" s="4" t="s">
        <v>22</v>
      </c>
      <c r="N82" s="4" t="s">
        <v>9</v>
      </c>
      <c r="O82" s="4" t="s">
        <v>70</v>
      </c>
      <c r="P82" s="1"/>
    </row>
    <row r="83" spans="1:16" ht="94.5" customHeight="1">
      <c r="A83" s="2">
        <v>6945</v>
      </c>
      <c r="B83" s="4" t="s">
        <v>118</v>
      </c>
      <c r="C83" s="13" t="s">
        <v>119</v>
      </c>
      <c r="D83" s="3" t="s">
        <v>295</v>
      </c>
      <c r="E83" s="2" t="s">
        <v>390</v>
      </c>
      <c r="F83" s="2">
        <v>796</v>
      </c>
      <c r="G83" s="2" t="s">
        <v>3</v>
      </c>
      <c r="H83" s="7">
        <v>32</v>
      </c>
      <c r="I83" s="2">
        <v>45000000</v>
      </c>
      <c r="J83" s="2" t="s">
        <v>4</v>
      </c>
      <c r="K83" s="7">
        <v>11279.771</v>
      </c>
      <c r="L83" s="4">
        <v>2.2013</v>
      </c>
      <c r="M83" s="4" t="s">
        <v>22</v>
      </c>
      <c r="N83" s="4" t="s">
        <v>9</v>
      </c>
      <c r="O83" s="4" t="s">
        <v>70</v>
      </c>
      <c r="P83" s="1"/>
    </row>
    <row r="84" spans="1:16" ht="63" customHeight="1">
      <c r="A84" s="2">
        <v>6946</v>
      </c>
      <c r="B84" s="2" t="s">
        <v>94</v>
      </c>
      <c r="C84" s="13">
        <v>2897722</v>
      </c>
      <c r="D84" s="3" t="s">
        <v>296</v>
      </c>
      <c r="E84" s="2" t="s">
        <v>390</v>
      </c>
      <c r="F84" s="2">
        <v>796</v>
      </c>
      <c r="G84" s="2" t="s">
        <v>3</v>
      </c>
      <c r="H84" s="7">
        <v>692</v>
      </c>
      <c r="I84" s="2">
        <v>45000000</v>
      </c>
      <c r="J84" s="2" t="s">
        <v>4</v>
      </c>
      <c r="K84" s="7">
        <v>14502.3437288136</v>
      </c>
      <c r="L84" s="4" t="s">
        <v>104</v>
      </c>
      <c r="M84" s="4">
        <v>12.2013</v>
      </c>
      <c r="N84" s="4" t="s">
        <v>9</v>
      </c>
      <c r="O84" s="4" t="s">
        <v>70</v>
      </c>
      <c r="P84" s="1"/>
    </row>
    <row r="85" spans="1:16" ht="63" customHeight="1">
      <c r="A85" s="2">
        <v>6948</v>
      </c>
      <c r="B85" s="2" t="s">
        <v>199</v>
      </c>
      <c r="C85" s="13">
        <v>1729150</v>
      </c>
      <c r="D85" s="3" t="s">
        <v>298</v>
      </c>
      <c r="E85" s="2" t="s">
        <v>390</v>
      </c>
      <c r="F85" s="2">
        <v>796</v>
      </c>
      <c r="G85" s="2" t="s">
        <v>82</v>
      </c>
      <c r="H85" s="7">
        <v>1821.1</v>
      </c>
      <c r="I85" s="2">
        <v>45000000</v>
      </c>
      <c r="J85" s="2" t="s">
        <v>4</v>
      </c>
      <c r="K85" s="7">
        <v>25013.34406</v>
      </c>
      <c r="L85" s="4" t="s">
        <v>104</v>
      </c>
      <c r="M85" s="4">
        <v>12.2013</v>
      </c>
      <c r="N85" s="4" t="s">
        <v>9</v>
      </c>
      <c r="O85" s="4" t="s">
        <v>70</v>
      </c>
      <c r="P85" s="1"/>
    </row>
    <row r="86" spans="1:16" ht="63" customHeight="1">
      <c r="A86" s="2">
        <v>6949</v>
      </c>
      <c r="B86" s="2" t="s">
        <v>74</v>
      </c>
      <c r="C86" s="13">
        <v>3400000</v>
      </c>
      <c r="D86" s="3" t="s">
        <v>299</v>
      </c>
      <c r="E86" s="2" t="s">
        <v>390</v>
      </c>
      <c r="F86" s="2">
        <v>796</v>
      </c>
      <c r="G86" s="2" t="s">
        <v>3</v>
      </c>
      <c r="H86" s="7" t="s">
        <v>111</v>
      </c>
      <c r="I86" s="2">
        <v>45000000</v>
      </c>
      <c r="J86" s="2" t="s">
        <v>4</v>
      </c>
      <c r="K86" s="7">
        <v>4910.18878</v>
      </c>
      <c r="L86" s="4">
        <v>2.2013</v>
      </c>
      <c r="M86" s="4" t="s">
        <v>22</v>
      </c>
      <c r="N86" s="4" t="s">
        <v>9</v>
      </c>
      <c r="O86" s="4" t="s">
        <v>80</v>
      </c>
      <c r="P86" s="1"/>
    </row>
    <row r="87" spans="1:16" ht="63" customHeight="1">
      <c r="A87" s="2">
        <v>6950</v>
      </c>
      <c r="B87" s="4" t="s">
        <v>88</v>
      </c>
      <c r="C87" s="13">
        <v>3400000</v>
      </c>
      <c r="D87" s="3" t="s">
        <v>300</v>
      </c>
      <c r="E87" s="2" t="s">
        <v>390</v>
      </c>
      <c r="F87" s="2">
        <v>796</v>
      </c>
      <c r="G87" s="2" t="s">
        <v>3</v>
      </c>
      <c r="H87" s="7" t="s">
        <v>111</v>
      </c>
      <c r="I87" s="2">
        <v>45000000</v>
      </c>
      <c r="J87" s="2" t="s">
        <v>4</v>
      </c>
      <c r="K87" s="7">
        <v>44000.38857</v>
      </c>
      <c r="L87" s="4" t="s">
        <v>89</v>
      </c>
      <c r="M87" s="4" t="s">
        <v>22</v>
      </c>
      <c r="N87" s="4" t="s">
        <v>9</v>
      </c>
      <c r="O87" s="4" t="s">
        <v>80</v>
      </c>
      <c r="P87" s="1"/>
    </row>
    <row r="88" spans="1:16" ht="63" customHeight="1">
      <c r="A88" s="2">
        <v>6953</v>
      </c>
      <c r="B88" s="5" t="s">
        <v>123</v>
      </c>
      <c r="C88" s="13">
        <v>7244010</v>
      </c>
      <c r="D88" s="3" t="s">
        <v>303</v>
      </c>
      <c r="E88" s="2" t="s">
        <v>390</v>
      </c>
      <c r="F88" s="2">
        <v>796</v>
      </c>
      <c r="G88" s="2" t="s">
        <v>3</v>
      </c>
      <c r="H88" s="7">
        <v>1</v>
      </c>
      <c r="I88" s="2">
        <v>45000000</v>
      </c>
      <c r="J88" s="2" t="s">
        <v>4</v>
      </c>
      <c r="K88" s="7">
        <v>28066.312</v>
      </c>
      <c r="L88" s="4">
        <v>2.2013</v>
      </c>
      <c r="M88" s="4" t="s">
        <v>22</v>
      </c>
      <c r="N88" s="4" t="s">
        <v>9</v>
      </c>
      <c r="O88" s="4" t="s">
        <v>80</v>
      </c>
      <c r="P88" s="1"/>
    </row>
    <row r="89" spans="1:16" ht="38.25" customHeight="1">
      <c r="A89" s="2">
        <v>6954</v>
      </c>
      <c r="B89" s="2" t="s">
        <v>26</v>
      </c>
      <c r="C89" s="13">
        <v>5020000</v>
      </c>
      <c r="D89" s="3" t="s">
        <v>201</v>
      </c>
      <c r="E89" s="2" t="s">
        <v>390</v>
      </c>
      <c r="F89" s="2">
        <v>796</v>
      </c>
      <c r="G89" s="2" t="s">
        <v>3</v>
      </c>
      <c r="H89" s="7" t="s">
        <v>147</v>
      </c>
      <c r="I89" s="2">
        <v>45000000</v>
      </c>
      <c r="J89" s="2" t="s">
        <v>4</v>
      </c>
      <c r="K89" s="7">
        <v>2700</v>
      </c>
      <c r="L89" s="4" t="s">
        <v>8</v>
      </c>
      <c r="M89" s="4">
        <v>12.2013</v>
      </c>
      <c r="N89" s="4" t="s">
        <v>9</v>
      </c>
      <c r="O89" s="4" t="s">
        <v>80</v>
      </c>
      <c r="P89" s="1"/>
    </row>
    <row r="90" spans="1:16" ht="78.75" customHeight="1">
      <c r="A90" s="2">
        <v>6955</v>
      </c>
      <c r="B90" s="2" t="s">
        <v>600</v>
      </c>
      <c r="C90" s="13">
        <v>3313485</v>
      </c>
      <c r="D90" s="3" t="s">
        <v>35</v>
      </c>
      <c r="E90" s="2" t="s">
        <v>390</v>
      </c>
      <c r="F90" s="2">
        <v>796</v>
      </c>
      <c r="G90" s="2" t="s">
        <v>3</v>
      </c>
      <c r="H90" s="7" t="s">
        <v>147</v>
      </c>
      <c r="I90" s="2">
        <v>45000000</v>
      </c>
      <c r="J90" s="2" t="s">
        <v>4</v>
      </c>
      <c r="K90" s="7">
        <v>12509.912</v>
      </c>
      <c r="L90" s="4" t="s">
        <v>89</v>
      </c>
      <c r="M90" s="4" t="s">
        <v>22</v>
      </c>
      <c r="N90" s="4" t="s">
        <v>9</v>
      </c>
      <c r="O90" s="4" t="s">
        <v>70</v>
      </c>
      <c r="P90" s="1"/>
    </row>
    <row r="91" spans="1:16" ht="51" customHeight="1">
      <c r="A91" s="2">
        <v>6957</v>
      </c>
      <c r="B91" s="4" t="s">
        <v>99</v>
      </c>
      <c r="C91" s="13" t="s">
        <v>247</v>
      </c>
      <c r="D91" s="3" t="s">
        <v>732</v>
      </c>
      <c r="E91" s="2" t="s">
        <v>390</v>
      </c>
      <c r="F91" s="2">
        <v>796</v>
      </c>
      <c r="G91" s="2" t="s">
        <v>3</v>
      </c>
      <c r="H91" s="7" t="s">
        <v>147</v>
      </c>
      <c r="I91" s="2">
        <v>45000000</v>
      </c>
      <c r="J91" s="2" t="s">
        <v>4</v>
      </c>
      <c r="K91" s="7">
        <f>5100584.24/1000</f>
        <v>5100.58424</v>
      </c>
      <c r="L91" s="4">
        <v>12.2012</v>
      </c>
      <c r="M91" s="4" t="s">
        <v>22</v>
      </c>
      <c r="N91" s="4" t="s">
        <v>9</v>
      </c>
      <c r="O91" s="4" t="s">
        <v>70</v>
      </c>
      <c r="P91" s="1"/>
    </row>
    <row r="92" spans="1:16" ht="63.75" customHeight="1">
      <c r="A92" s="2">
        <v>6958</v>
      </c>
      <c r="B92" s="4" t="s">
        <v>99</v>
      </c>
      <c r="C92" s="13" t="s">
        <v>247</v>
      </c>
      <c r="D92" s="3" t="s">
        <v>100</v>
      </c>
      <c r="E92" s="2" t="s">
        <v>390</v>
      </c>
      <c r="F92" s="2">
        <v>796</v>
      </c>
      <c r="G92" s="2" t="s">
        <v>3</v>
      </c>
      <c r="H92" s="7" t="s">
        <v>147</v>
      </c>
      <c r="I92" s="2">
        <v>45000000</v>
      </c>
      <c r="J92" s="2" t="s">
        <v>4</v>
      </c>
      <c r="K92" s="7">
        <f>3284675.85/1000</f>
        <v>3284.67585</v>
      </c>
      <c r="L92" s="4">
        <v>12.2012</v>
      </c>
      <c r="M92" s="4" t="s">
        <v>22</v>
      </c>
      <c r="N92" s="4" t="s">
        <v>9</v>
      </c>
      <c r="O92" s="4" t="s">
        <v>70</v>
      </c>
      <c r="P92" s="1"/>
    </row>
    <row r="93" spans="1:16" ht="63.75" customHeight="1">
      <c r="A93" s="2">
        <v>6959</v>
      </c>
      <c r="B93" s="5" t="s">
        <v>99</v>
      </c>
      <c r="C93" s="13" t="s">
        <v>247</v>
      </c>
      <c r="D93" s="3" t="s">
        <v>733</v>
      </c>
      <c r="E93" s="2" t="s">
        <v>390</v>
      </c>
      <c r="F93" s="2">
        <v>796</v>
      </c>
      <c r="G93" s="2" t="s">
        <v>3</v>
      </c>
      <c r="H93" s="7" t="s">
        <v>147</v>
      </c>
      <c r="I93" s="2">
        <v>45000000</v>
      </c>
      <c r="J93" s="2" t="s">
        <v>4</v>
      </c>
      <c r="K93" s="7">
        <f>221073871.85/1000</f>
        <v>221073.87185</v>
      </c>
      <c r="L93" s="4">
        <v>12.2012</v>
      </c>
      <c r="M93" s="4" t="s">
        <v>22</v>
      </c>
      <c r="N93" s="4" t="s">
        <v>9</v>
      </c>
      <c r="O93" s="4" t="s">
        <v>70</v>
      </c>
      <c r="P93" s="1"/>
    </row>
    <row r="94" spans="1:16" ht="173.25" customHeight="1">
      <c r="A94" s="2">
        <v>6960</v>
      </c>
      <c r="B94" s="4" t="s">
        <v>90</v>
      </c>
      <c r="C94" s="13">
        <v>4030202</v>
      </c>
      <c r="D94" s="3" t="s">
        <v>304</v>
      </c>
      <c r="E94" s="2" t="s">
        <v>390</v>
      </c>
      <c r="F94" s="2">
        <v>796</v>
      </c>
      <c r="G94" s="2" t="s">
        <v>3</v>
      </c>
      <c r="H94" s="7" t="s">
        <v>147</v>
      </c>
      <c r="I94" s="2">
        <v>45000000</v>
      </c>
      <c r="J94" s="2" t="s">
        <v>4</v>
      </c>
      <c r="K94" s="7">
        <v>1666834.03873905</v>
      </c>
      <c r="L94" s="4">
        <v>10.2012</v>
      </c>
      <c r="M94" s="4" t="s">
        <v>22</v>
      </c>
      <c r="N94" s="4" t="s">
        <v>9</v>
      </c>
      <c r="O94" s="4" t="s">
        <v>70</v>
      </c>
      <c r="P94" s="1"/>
    </row>
    <row r="95" spans="1:16" ht="38.25">
      <c r="A95" s="2">
        <v>6961</v>
      </c>
      <c r="B95" s="4" t="s">
        <v>90</v>
      </c>
      <c r="C95" s="13">
        <v>4030202</v>
      </c>
      <c r="D95" s="3" t="s">
        <v>954</v>
      </c>
      <c r="E95" s="2" t="s">
        <v>390</v>
      </c>
      <c r="F95" s="2">
        <v>796</v>
      </c>
      <c r="G95" s="2" t="s">
        <v>3</v>
      </c>
      <c r="H95" s="7" t="s">
        <v>147</v>
      </c>
      <c r="I95" s="2">
        <v>45000000</v>
      </c>
      <c r="J95" s="2" t="s">
        <v>4</v>
      </c>
      <c r="K95" s="7">
        <v>1395353.2619</v>
      </c>
      <c r="L95" s="4" t="s">
        <v>182</v>
      </c>
      <c r="M95" s="4" t="s">
        <v>22</v>
      </c>
      <c r="N95" s="4" t="s">
        <v>9</v>
      </c>
      <c r="O95" s="4" t="s">
        <v>70</v>
      </c>
      <c r="P95" s="1"/>
    </row>
    <row r="96" spans="1:16" ht="108" customHeight="1">
      <c r="A96" s="2">
        <v>6962</v>
      </c>
      <c r="B96" s="4" t="s">
        <v>90</v>
      </c>
      <c r="C96" s="13">
        <v>4030202</v>
      </c>
      <c r="D96" s="3" t="s">
        <v>305</v>
      </c>
      <c r="E96" s="2" t="s">
        <v>390</v>
      </c>
      <c r="F96" s="2">
        <v>796</v>
      </c>
      <c r="G96" s="2" t="s">
        <v>3</v>
      </c>
      <c r="H96" s="7" t="s">
        <v>147</v>
      </c>
      <c r="I96" s="2">
        <v>45000000</v>
      </c>
      <c r="J96" s="2" t="s">
        <v>4</v>
      </c>
      <c r="K96" s="7">
        <v>1167921.649912</v>
      </c>
      <c r="L96" s="4">
        <v>10.2012</v>
      </c>
      <c r="M96" s="4" t="s">
        <v>22</v>
      </c>
      <c r="N96" s="4" t="s">
        <v>9</v>
      </c>
      <c r="O96" s="4" t="s">
        <v>70</v>
      </c>
      <c r="P96" s="1"/>
    </row>
    <row r="97" spans="1:16" ht="148.5" customHeight="1">
      <c r="A97" s="2">
        <v>6963</v>
      </c>
      <c r="B97" s="4" t="s">
        <v>90</v>
      </c>
      <c r="C97" s="13">
        <v>4030202</v>
      </c>
      <c r="D97" s="3" t="s">
        <v>306</v>
      </c>
      <c r="E97" s="2" t="s">
        <v>390</v>
      </c>
      <c r="F97" s="2">
        <v>796</v>
      </c>
      <c r="G97" s="2" t="s">
        <v>3</v>
      </c>
      <c r="H97" s="7" t="s">
        <v>147</v>
      </c>
      <c r="I97" s="2">
        <v>45000000</v>
      </c>
      <c r="J97" s="2" t="s">
        <v>4</v>
      </c>
      <c r="K97" s="7">
        <v>799145.8971564269</v>
      </c>
      <c r="L97" s="4">
        <v>10.2012</v>
      </c>
      <c r="M97" s="4" t="s">
        <v>22</v>
      </c>
      <c r="N97" s="4" t="s">
        <v>9</v>
      </c>
      <c r="O97" s="4" t="s">
        <v>70</v>
      </c>
      <c r="P97" s="1"/>
    </row>
    <row r="98" spans="1:16" ht="125.25" customHeight="1">
      <c r="A98" s="2">
        <v>6964</v>
      </c>
      <c r="B98" s="4" t="s">
        <v>90</v>
      </c>
      <c r="C98" s="13">
        <v>4030202</v>
      </c>
      <c r="D98" s="3" t="s">
        <v>307</v>
      </c>
      <c r="E98" s="2" t="s">
        <v>390</v>
      </c>
      <c r="F98" s="2">
        <v>796</v>
      </c>
      <c r="G98" s="2" t="s">
        <v>3</v>
      </c>
      <c r="H98" s="7" t="s">
        <v>147</v>
      </c>
      <c r="I98" s="2">
        <v>45000000</v>
      </c>
      <c r="J98" s="2" t="s">
        <v>4</v>
      </c>
      <c r="K98" s="7">
        <v>818395.7627719999</v>
      </c>
      <c r="L98" s="4">
        <v>10.2012</v>
      </c>
      <c r="M98" s="4" t="s">
        <v>22</v>
      </c>
      <c r="N98" s="4" t="s">
        <v>9</v>
      </c>
      <c r="O98" s="4" t="s">
        <v>70</v>
      </c>
      <c r="P98" s="1"/>
    </row>
    <row r="99" spans="1:16" ht="142.5" customHeight="1">
      <c r="A99" s="2">
        <v>6965</v>
      </c>
      <c r="B99" s="4" t="s">
        <v>90</v>
      </c>
      <c r="C99" s="13" t="s">
        <v>144</v>
      </c>
      <c r="D99" s="3" t="s">
        <v>308</v>
      </c>
      <c r="E99" s="2" t="s">
        <v>390</v>
      </c>
      <c r="F99" s="2">
        <v>796</v>
      </c>
      <c r="G99" s="2" t="s">
        <v>3</v>
      </c>
      <c r="H99" s="7" t="s">
        <v>147</v>
      </c>
      <c r="I99" s="2">
        <v>45000000</v>
      </c>
      <c r="J99" s="2" t="s">
        <v>4</v>
      </c>
      <c r="K99" s="7">
        <v>141061.6</v>
      </c>
      <c r="L99" s="4">
        <v>10.2012</v>
      </c>
      <c r="M99" s="4" t="s">
        <v>22</v>
      </c>
      <c r="N99" s="4" t="s">
        <v>9</v>
      </c>
      <c r="O99" s="4" t="s">
        <v>70</v>
      </c>
      <c r="P99" s="1"/>
    </row>
    <row r="100" spans="1:16" ht="125.25" customHeight="1">
      <c r="A100" s="2">
        <v>6966</v>
      </c>
      <c r="B100" s="4" t="s">
        <v>90</v>
      </c>
      <c r="C100" s="13" t="s">
        <v>144</v>
      </c>
      <c r="D100" s="3" t="s">
        <v>309</v>
      </c>
      <c r="E100" s="2" t="s">
        <v>390</v>
      </c>
      <c r="F100" s="2">
        <v>796</v>
      </c>
      <c r="G100" s="2" t="s">
        <v>3</v>
      </c>
      <c r="H100" s="7" t="s">
        <v>147</v>
      </c>
      <c r="I100" s="2">
        <v>45000000</v>
      </c>
      <c r="J100" s="2" t="s">
        <v>4</v>
      </c>
      <c r="K100" s="7">
        <v>215059.327</v>
      </c>
      <c r="L100" s="4">
        <v>10.2012</v>
      </c>
      <c r="M100" s="4" t="s">
        <v>22</v>
      </c>
      <c r="N100" s="4" t="s">
        <v>9</v>
      </c>
      <c r="O100" s="4" t="s">
        <v>70</v>
      </c>
      <c r="P100" s="1"/>
    </row>
    <row r="101" spans="1:15" s="18" customFormat="1" ht="195.75" customHeight="1">
      <c r="A101" s="2">
        <v>6967</v>
      </c>
      <c r="B101" s="4" t="s">
        <v>90</v>
      </c>
      <c r="C101" s="13" t="s">
        <v>144</v>
      </c>
      <c r="D101" s="3" t="s">
        <v>310</v>
      </c>
      <c r="E101" s="2" t="s">
        <v>390</v>
      </c>
      <c r="F101" s="2">
        <v>796</v>
      </c>
      <c r="G101" s="2" t="s">
        <v>3</v>
      </c>
      <c r="H101" s="7" t="s">
        <v>147</v>
      </c>
      <c r="I101" s="2">
        <v>45000000</v>
      </c>
      <c r="J101" s="2" t="s">
        <v>4</v>
      </c>
      <c r="K101" s="7">
        <v>497606.438</v>
      </c>
      <c r="L101" s="4">
        <v>10.2012</v>
      </c>
      <c r="M101" s="4" t="s">
        <v>22</v>
      </c>
      <c r="N101" s="4" t="s">
        <v>9</v>
      </c>
      <c r="O101" s="4" t="s">
        <v>70</v>
      </c>
    </row>
    <row r="102" spans="1:16" ht="157.5" customHeight="1">
      <c r="A102" s="2">
        <v>6968</v>
      </c>
      <c r="B102" s="4" t="s">
        <v>90</v>
      </c>
      <c r="C102" s="13" t="s">
        <v>144</v>
      </c>
      <c r="D102" s="3" t="s">
        <v>311</v>
      </c>
      <c r="E102" s="2" t="s">
        <v>390</v>
      </c>
      <c r="F102" s="2">
        <v>796</v>
      </c>
      <c r="G102" s="2" t="s">
        <v>3</v>
      </c>
      <c r="H102" s="7" t="s">
        <v>147</v>
      </c>
      <c r="I102" s="2">
        <v>45000000</v>
      </c>
      <c r="J102" s="2" t="s">
        <v>4</v>
      </c>
      <c r="K102" s="7">
        <v>154299.16889</v>
      </c>
      <c r="L102" s="4">
        <v>10.2012</v>
      </c>
      <c r="M102" s="4" t="s">
        <v>22</v>
      </c>
      <c r="N102" s="4" t="s">
        <v>9</v>
      </c>
      <c r="O102" s="4" t="s">
        <v>70</v>
      </c>
      <c r="P102" s="1"/>
    </row>
    <row r="103" spans="1:16" ht="129.75" customHeight="1">
      <c r="A103" s="2">
        <v>6969</v>
      </c>
      <c r="B103" s="4" t="s">
        <v>90</v>
      </c>
      <c r="C103" s="13" t="s">
        <v>144</v>
      </c>
      <c r="D103" s="3" t="s">
        <v>312</v>
      </c>
      <c r="E103" s="2" t="s">
        <v>390</v>
      </c>
      <c r="F103" s="2">
        <v>796</v>
      </c>
      <c r="G103" s="2" t="s">
        <v>3</v>
      </c>
      <c r="H103" s="7" t="s">
        <v>147</v>
      </c>
      <c r="I103" s="2">
        <v>45000000</v>
      </c>
      <c r="J103" s="2" t="s">
        <v>4</v>
      </c>
      <c r="K103" s="7">
        <v>245313.90839793024</v>
      </c>
      <c r="L103" s="4">
        <v>10.2012</v>
      </c>
      <c r="M103" s="4" t="s">
        <v>22</v>
      </c>
      <c r="N103" s="4" t="s">
        <v>9</v>
      </c>
      <c r="O103" s="4" t="s">
        <v>70</v>
      </c>
      <c r="P103" s="1"/>
    </row>
    <row r="104" spans="1:16" ht="173.25" customHeight="1">
      <c r="A104" s="2">
        <v>6970</v>
      </c>
      <c r="B104" s="4" t="s">
        <v>90</v>
      </c>
      <c r="C104" s="13" t="s">
        <v>144</v>
      </c>
      <c r="D104" s="3" t="s">
        <v>313</v>
      </c>
      <c r="E104" s="2" t="s">
        <v>390</v>
      </c>
      <c r="F104" s="2">
        <v>796</v>
      </c>
      <c r="G104" s="2" t="s">
        <v>3</v>
      </c>
      <c r="H104" s="7" t="s">
        <v>147</v>
      </c>
      <c r="I104" s="2">
        <v>45000000</v>
      </c>
      <c r="J104" s="2" t="s">
        <v>4</v>
      </c>
      <c r="K104" s="7">
        <v>443626.89800000004</v>
      </c>
      <c r="L104" s="4">
        <v>10.2012</v>
      </c>
      <c r="M104" s="4" t="s">
        <v>22</v>
      </c>
      <c r="N104" s="4" t="s">
        <v>9</v>
      </c>
      <c r="O104" s="4" t="s">
        <v>70</v>
      </c>
      <c r="P104" s="1"/>
    </row>
    <row r="105" spans="1:16" ht="146.25" customHeight="1">
      <c r="A105" s="2">
        <v>6971</v>
      </c>
      <c r="B105" s="4" t="s">
        <v>90</v>
      </c>
      <c r="C105" s="13" t="s">
        <v>144</v>
      </c>
      <c r="D105" s="3" t="s">
        <v>314</v>
      </c>
      <c r="E105" s="2" t="s">
        <v>390</v>
      </c>
      <c r="F105" s="2">
        <v>796</v>
      </c>
      <c r="G105" s="2" t="s">
        <v>3</v>
      </c>
      <c r="H105" s="7" t="s">
        <v>147</v>
      </c>
      <c r="I105" s="2">
        <v>45000000</v>
      </c>
      <c r="J105" s="2" t="s">
        <v>4</v>
      </c>
      <c r="K105" s="7">
        <v>70417.127</v>
      </c>
      <c r="L105" s="4">
        <v>10.2012</v>
      </c>
      <c r="M105" s="4" t="s">
        <v>22</v>
      </c>
      <c r="N105" s="4" t="s">
        <v>9</v>
      </c>
      <c r="O105" s="4" t="s">
        <v>70</v>
      </c>
      <c r="P105" s="1"/>
    </row>
    <row r="106" spans="1:16" ht="141.75" customHeight="1">
      <c r="A106" s="2">
        <v>6972</v>
      </c>
      <c r="B106" s="4" t="s">
        <v>90</v>
      </c>
      <c r="C106" s="13">
        <v>4560593</v>
      </c>
      <c r="D106" s="3" t="s">
        <v>315</v>
      </c>
      <c r="E106" s="2" t="s">
        <v>390</v>
      </c>
      <c r="F106" s="2">
        <v>796</v>
      </c>
      <c r="G106" s="2" t="s">
        <v>3</v>
      </c>
      <c r="H106" s="7" t="s">
        <v>147</v>
      </c>
      <c r="I106" s="2">
        <v>45000000</v>
      </c>
      <c r="J106" s="2" t="s">
        <v>4</v>
      </c>
      <c r="K106" s="7">
        <v>198920.66530999998</v>
      </c>
      <c r="L106" s="4">
        <v>10.2012</v>
      </c>
      <c r="M106" s="4" t="s">
        <v>22</v>
      </c>
      <c r="N106" s="4" t="s">
        <v>9</v>
      </c>
      <c r="O106" s="4" t="s">
        <v>70</v>
      </c>
      <c r="P106" s="1"/>
    </row>
    <row r="107" spans="1:16" ht="141.75" customHeight="1">
      <c r="A107" s="2">
        <v>6973</v>
      </c>
      <c r="B107" s="4" t="s">
        <v>90</v>
      </c>
      <c r="C107" s="13">
        <v>2944160</v>
      </c>
      <c r="D107" s="3" t="s">
        <v>316</v>
      </c>
      <c r="E107" s="2" t="s">
        <v>390</v>
      </c>
      <c r="F107" s="2">
        <v>796</v>
      </c>
      <c r="G107" s="2" t="s">
        <v>3</v>
      </c>
      <c r="H107" s="7" t="s">
        <v>147</v>
      </c>
      <c r="I107" s="2">
        <v>45000000</v>
      </c>
      <c r="J107" s="2" t="s">
        <v>4</v>
      </c>
      <c r="K107" s="7">
        <v>199454</v>
      </c>
      <c r="L107" s="4">
        <v>10.2012</v>
      </c>
      <c r="M107" s="4" t="s">
        <v>22</v>
      </c>
      <c r="N107" s="4" t="s">
        <v>9</v>
      </c>
      <c r="O107" s="4" t="s">
        <v>70</v>
      </c>
      <c r="P107" s="1"/>
    </row>
    <row r="108" spans="1:16" ht="141.75" customHeight="1">
      <c r="A108" s="2">
        <v>6974</v>
      </c>
      <c r="B108" s="4" t="s">
        <v>927</v>
      </c>
      <c r="C108" s="13">
        <v>2944160</v>
      </c>
      <c r="D108" s="3" t="s">
        <v>317</v>
      </c>
      <c r="E108" s="2" t="s">
        <v>390</v>
      </c>
      <c r="F108" s="2">
        <v>796</v>
      </c>
      <c r="G108" s="2" t="s">
        <v>3</v>
      </c>
      <c r="H108" s="7" t="s">
        <v>147</v>
      </c>
      <c r="I108" s="2">
        <v>45000000</v>
      </c>
      <c r="J108" s="2" t="s">
        <v>4</v>
      </c>
      <c r="K108" s="7">
        <v>106129.79000000001</v>
      </c>
      <c r="L108" s="4">
        <v>10.2012</v>
      </c>
      <c r="M108" s="4" t="s">
        <v>22</v>
      </c>
      <c r="N108" s="4" t="s">
        <v>9</v>
      </c>
      <c r="O108" s="4" t="s">
        <v>70</v>
      </c>
      <c r="P108" s="1"/>
    </row>
    <row r="109" spans="1:16" ht="141.75" customHeight="1">
      <c r="A109" s="2">
        <v>6975</v>
      </c>
      <c r="B109" s="4" t="s">
        <v>90</v>
      </c>
      <c r="C109" s="13">
        <v>2944160</v>
      </c>
      <c r="D109" s="3" t="s">
        <v>318</v>
      </c>
      <c r="E109" s="2" t="s">
        <v>390</v>
      </c>
      <c r="F109" s="2">
        <v>796</v>
      </c>
      <c r="G109" s="2" t="s">
        <v>3</v>
      </c>
      <c r="H109" s="7" t="s">
        <v>147</v>
      </c>
      <c r="I109" s="2">
        <v>45000000</v>
      </c>
      <c r="J109" s="2" t="s">
        <v>4</v>
      </c>
      <c r="K109" s="7">
        <v>301120.30293228</v>
      </c>
      <c r="L109" s="4">
        <v>10.2012</v>
      </c>
      <c r="M109" s="4" t="s">
        <v>22</v>
      </c>
      <c r="N109" s="4" t="s">
        <v>9</v>
      </c>
      <c r="O109" s="4" t="s">
        <v>70</v>
      </c>
      <c r="P109" s="1"/>
    </row>
    <row r="110" spans="1:16" ht="141.75" customHeight="1">
      <c r="A110" s="2">
        <v>6976</v>
      </c>
      <c r="B110" s="4" t="s">
        <v>90</v>
      </c>
      <c r="C110" s="13">
        <v>2944160</v>
      </c>
      <c r="D110" s="3" t="s">
        <v>319</v>
      </c>
      <c r="E110" s="2" t="s">
        <v>390</v>
      </c>
      <c r="F110" s="2">
        <v>796</v>
      </c>
      <c r="G110" s="2" t="s">
        <v>3</v>
      </c>
      <c r="H110" s="7" t="s">
        <v>147</v>
      </c>
      <c r="I110" s="2">
        <v>45000000</v>
      </c>
      <c r="J110" s="2" t="s">
        <v>4</v>
      </c>
      <c r="K110" s="7">
        <v>324575.23015</v>
      </c>
      <c r="L110" s="4">
        <v>10.2012</v>
      </c>
      <c r="M110" s="4" t="s">
        <v>22</v>
      </c>
      <c r="N110" s="4" t="s">
        <v>9</v>
      </c>
      <c r="O110" s="4" t="s">
        <v>70</v>
      </c>
      <c r="P110" s="1"/>
    </row>
    <row r="111" spans="1:16" ht="141.75" customHeight="1">
      <c r="A111" s="2">
        <v>6977</v>
      </c>
      <c r="B111" s="4" t="s">
        <v>90</v>
      </c>
      <c r="C111" s="13">
        <v>2944160</v>
      </c>
      <c r="D111" s="3" t="s">
        <v>320</v>
      </c>
      <c r="E111" s="2" t="s">
        <v>390</v>
      </c>
      <c r="F111" s="2">
        <v>796</v>
      </c>
      <c r="G111" s="2" t="s">
        <v>3</v>
      </c>
      <c r="H111" s="7" t="s">
        <v>147</v>
      </c>
      <c r="I111" s="2">
        <v>45000000</v>
      </c>
      <c r="J111" s="2" t="s">
        <v>4</v>
      </c>
      <c r="K111" s="7">
        <v>7350</v>
      </c>
      <c r="L111" s="4">
        <v>10.2012</v>
      </c>
      <c r="M111" s="4" t="s">
        <v>22</v>
      </c>
      <c r="N111" s="4" t="s">
        <v>9</v>
      </c>
      <c r="O111" s="4" t="s">
        <v>70</v>
      </c>
      <c r="P111" s="1"/>
    </row>
    <row r="112" spans="1:16" ht="126" customHeight="1">
      <c r="A112" s="2">
        <v>6978</v>
      </c>
      <c r="B112" s="4" t="s">
        <v>90</v>
      </c>
      <c r="C112" s="13">
        <v>2944160</v>
      </c>
      <c r="D112" s="3" t="s">
        <v>321</v>
      </c>
      <c r="E112" s="2" t="s">
        <v>390</v>
      </c>
      <c r="F112" s="2">
        <v>796</v>
      </c>
      <c r="G112" s="2" t="s">
        <v>3</v>
      </c>
      <c r="H112" s="7" t="s">
        <v>147</v>
      </c>
      <c r="I112" s="2">
        <v>45000000</v>
      </c>
      <c r="J112" s="2" t="s">
        <v>4</v>
      </c>
      <c r="K112" s="7">
        <v>852501.6000000001</v>
      </c>
      <c r="L112" s="4">
        <v>10.2012</v>
      </c>
      <c r="M112" s="4" t="s">
        <v>22</v>
      </c>
      <c r="N112" s="4" t="s">
        <v>9</v>
      </c>
      <c r="O112" s="4" t="s">
        <v>70</v>
      </c>
      <c r="P112" s="1"/>
    </row>
    <row r="113" spans="1:16" ht="40.5" customHeight="1">
      <c r="A113" s="2">
        <v>6979</v>
      </c>
      <c r="B113" s="2" t="s">
        <v>20</v>
      </c>
      <c r="C113" s="13">
        <v>2929743</v>
      </c>
      <c r="D113" s="3" t="s">
        <v>609</v>
      </c>
      <c r="E113" s="2" t="s">
        <v>390</v>
      </c>
      <c r="F113" s="2">
        <v>796</v>
      </c>
      <c r="G113" s="2" t="s">
        <v>3</v>
      </c>
      <c r="H113" s="7">
        <v>148</v>
      </c>
      <c r="I113" s="2">
        <v>45000000</v>
      </c>
      <c r="J113" s="2" t="s">
        <v>4</v>
      </c>
      <c r="K113" s="7">
        <v>224246.419</v>
      </c>
      <c r="L113" s="4" t="s">
        <v>21</v>
      </c>
      <c r="M113" s="4" t="s">
        <v>22</v>
      </c>
      <c r="N113" s="4" t="s">
        <v>9</v>
      </c>
      <c r="O113" s="4" t="s">
        <v>70</v>
      </c>
      <c r="P113" s="1"/>
    </row>
    <row r="114" spans="1:16" ht="110.25" customHeight="1">
      <c r="A114" s="2">
        <v>6980</v>
      </c>
      <c r="B114" s="2" t="s">
        <v>23</v>
      </c>
      <c r="C114" s="13">
        <v>2912000</v>
      </c>
      <c r="D114" s="3" t="s">
        <v>610</v>
      </c>
      <c r="E114" s="2" t="s">
        <v>390</v>
      </c>
      <c r="F114" s="2">
        <v>796</v>
      </c>
      <c r="G114" s="2" t="s">
        <v>3</v>
      </c>
      <c r="H114" s="7" t="s">
        <v>111</v>
      </c>
      <c r="I114" s="2">
        <v>45000000</v>
      </c>
      <c r="J114" s="2" t="s">
        <v>4</v>
      </c>
      <c r="K114" s="7">
        <v>50521.212</v>
      </c>
      <c r="L114" s="4" t="s">
        <v>21</v>
      </c>
      <c r="M114" s="4" t="s">
        <v>22</v>
      </c>
      <c r="N114" s="4" t="s">
        <v>9</v>
      </c>
      <c r="O114" s="4" t="s">
        <v>70</v>
      </c>
      <c r="P114" s="1"/>
    </row>
    <row r="115" spans="1:16" ht="63" customHeight="1">
      <c r="A115" s="2">
        <v>6981</v>
      </c>
      <c r="B115" s="2" t="s">
        <v>24</v>
      </c>
      <c r="C115" s="13">
        <v>1422010</v>
      </c>
      <c r="D115" s="3" t="s">
        <v>25</v>
      </c>
      <c r="E115" s="2" t="s">
        <v>390</v>
      </c>
      <c r="F115" s="2">
        <v>796</v>
      </c>
      <c r="G115" s="2" t="s">
        <v>3</v>
      </c>
      <c r="H115" s="7" t="s">
        <v>111</v>
      </c>
      <c r="I115" s="2">
        <v>45000000</v>
      </c>
      <c r="J115" s="2" t="s">
        <v>4</v>
      </c>
      <c r="K115" s="7">
        <v>13336.45753125</v>
      </c>
      <c r="L115" s="4" t="s">
        <v>21</v>
      </c>
      <c r="M115" s="4" t="s">
        <v>22</v>
      </c>
      <c r="N115" s="4" t="s">
        <v>9</v>
      </c>
      <c r="O115" s="4" t="s">
        <v>70</v>
      </c>
      <c r="P115" s="1"/>
    </row>
    <row r="116" spans="1:16" ht="47.25" customHeight="1">
      <c r="A116" s="2">
        <v>6982</v>
      </c>
      <c r="B116" s="2" t="s">
        <v>26</v>
      </c>
      <c r="C116" s="13">
        <v>5020000</v>
      </c>
      <c r="D116" s="3" t="s">
        <v>27</v>
      </c>
      <c r="E116" s="2" t="s">
        <v>390</v>
      </c>
      <c r="F116" s="2">
        <v>796</v>
      </c>
      <c r="G116" s="2" t="s">
        <v>3</v>
      </c>
      <c r="H116" s="7" t="s">
        <v>147</v>
      </c>
      <c r="I116" s="2">
        <v>45000000</v>
      </c>
      <c r="J116" s="2" t="s">
        <v>4</v>
      </c>
      <c r="K116" s="7">
        <v>3000</v>
      </c>
      <c r="L116" s="4" t="s">
        <v>18</v>
      </c>
      <c r="M116" s="4" t="s">
        <v>22</v>
      </c>
      <c r="N116" s="4" t="s">
        <v>9</v>
      </c>
      <c r="O116" s="4" t="s">
        <v>80</v>
      </c>
      <c r="P116" s="1"/>
    </row>
    <row r="117" spans="1:16" ht="63" customHeight="1">
      <c r="A117" s="2">
        <v>6984</v>
      </c>
      <c r="B117" s="2" t="s">
        <v>26</v>
      </c>
      <c r="C117" s="13">
        <v>5020000</v>
      </c>
      <c r="D117" s="3" t="s">
        <v>28</v>
      </c>
      <c r="E117" s="2" t="s">
        <v>390</v>
      </c>
      <c r="F117" s="2">
        <v>796</v>
      </c>
      <c r="G117" s="2" t="s">
        <v>3</v>
      </c>
      <c r="H117" s="7" t="s">
        <v>147</v>
      </c>
      <c r="I117" s="2">
        <v>45000000</v>
      </c>
      <c r="J117" s="2" t="s">
        <v>4</v>
      </c>
      <c r="K117" s="7">
        <v>7000</v>
      </c>
      <c r="L117" s="4" t="s">
        <v>18</v>
      </c>
      <c r="M117" s="4" t="s">
        <v>22</v>
      </c>
      <c r="N117" s="4" t="s">
        <v>9</v>
      </c>
      <c r="O117" s="4" t="s">
        <v>80</v>
      </c>
      <c r="P117" s="1"/>
    </row>
    <row r="118" spans="1:16" ht="78.75" customHeight="1">
      <c r="A118" s="2">
        <v>6985</v>
      </c>
      <c r="B118" s="13" t="s">
        <v>26</v>
      </c>
      <c r="C118" s="13">
        <v>5020000</v>
      </c>
      <c r="D118" s="3" t="s">
        <v>29</v>
      </c>
      <c r="E118" s="2" t="s">
        <v>390</v>
      </c>
      <c r="F118" s="2">
        <v>796</v>
      </c>
      <c r="G118" s="2" t="s">
        <v>3</v>
      </c>
      <c r="H118" s="7" t="s">
        <v>147</v>
      </c>
      <c r="I118" s="2">
        <v>45000000</v>
      </c>
      <c r="J118" s="2" t="s">
        <v>4</v>
      </c>
      <c r="K118" s="7">
        <v>1550</v>
      </c>
      <c r="L118" s="4" t="s">
        <v>18</v>
      </c>
      <c r="M118" s="4" t="s">
        <v>22</v>
      </c>
      <c r="N118" s="4" t="s">
        <v>9</v>
      </c>
      <c r="O118" s="4" t="s">
        <v>80</v>
      </c>
      <c r="P118" s="1"/>
    </row>
    <row r="119" spans="1:16" ht="78.75" customHeight="1">
      <c r="A119" s="2">
        <v>6986</v>
      </c>
      <c r="B119" s="13" t="s">
        <v>26</v>
      </c>
      <c r="C119" s="13">
        <v>5020000</v>
      </c>
      <c r="D119" s="3" t="s">
        <v>30</v>
      </c>
      <c r="E119" s="2" t="s">
        <v>390</v>
      </c>
      <c r="F119" s="2">
        <v>796</v>
      </c>
      <c r="G119" s="2" t="s">
        <v>3</v>
      </c>
      <c r="H119" s="7" t="s">
        <v>147</v>
      </c>
      <c r="I119" s="2">
        <v>45000000</v>
      </c>
      <c r="J119" s="2" t="s">
        <v>4</v>
      </c>
      <c r="K119" s="7">
        <v>2700</v>
      </c>
      <c r="L119" s="4" t="s">
        <v>18</v>
      </c>
      <c r="M119" s="4" t="s">
        <v>22</v>
      </c>
      <c r="N119" s="4" t="s">
        <v>9</v>
      </c>
      <c r="O119" s="4" t="s">
        <v>80</v>
      </c>
      <c r="P119" s="1"/>
    </row>
    <row r="120" spans="1:16" ht="63" customHeight="1">
      <c r="A120" s="2">
        <v>6988</v>
      </c>
      <c r="B120" s="13" t="s">
        <v>26</v>
      </c>
      <c r="C120" s="13">
        <v>5020000</v>
      </c>
      <c r="D120" s="3" t="s">
        <v>31</v>
      </c>
      <c r="E120" s="2" t="s">
        <v>390</v>
      </c>
      <c r="F120" s="2">
        <v>796</v>
      </c>
      <c r="G120" s="2" t="s">
        <v>3</v>
      </c>
      <c r="H120" s="7" t="s">
        <v>147</v>
      </c>
      <c r="I120" s="2">
        <v>45000000</v>
      </c>
      <c r="J120" s="2" t="s">
        <v>4</v>
      </c>
      <c r="K120" s="7">
        <v>4000</v>
      </c>
      <c r="L120" s="4" t="s">
        <v>18</v>
      </c>
      <c r="M120" s="4" t="s">
        <v>22</v>
      </c>
      <c r="N120" s="4" t="s">
        <v>9</v>
      </c>
      <c r="O120" s="2" t="s">
        <v>80</v>
      </c>
      <c r="P120" s="1"/>
    </row>
    <row r="121" spans="1:16" ht="78.75" customHeight="1">
      <c r="A121" s="2">
        <v>6989</v>
      </c>
      <c r="B121" s="13" t="s">
        <v>26</v>
      </c>
      <c r="C121" s="13">
        <v>5020000</v>
      </c>
      <c r="D121" s="3" t="s">
        <v>32</v>
      </c>
      <c r="E121" s="2" t="s">
        <v>390</v>
      </c>
      <c r="F121" s="2">
        <v>796</v>
      </c>
      <c r="G121" s="2" t="s">
        <v>3</v>
      </c>
      <c r="H121" s="7" t="s">
        <v>147</v>
      </c>
      <c r="I121" s="2">
        <v>45000000</v>
      </c>
      <c r="J121" s="2" t="s">
        <v>4</v>
      </c>
      <c r="K121" s="7">
        <v>1000</v>
      </c>
      <c r="L121" s="4" t="s">
        <v>18</v>
      </c>
      <c r="M121" s="4" t="s">
        <v>22</v>
      </c>
      <c r="N121" s="4" t="s">
        <v>9</v>
      </c>
      <c r="O121" s="2" t="s">
        <v>80</v>
      </c>
      <c r="P121" s="1"/>
    </row>
    <row r="122" spans="1:16" ht="94.5" customHeight="1">
      <c r="A122" s="2">
        <v>6991</v>
      </c>
      <c r="B122" s="4" t="s">
        <v>121</v>
      </c>
      <c r="C122" s="13">
        <v>7420000</v>
      </c>
      <c r="D122" s="3" t="s">
        <v>322</v>
      </c>
      <c r="E122" s="2" t="s">
        <v>390</v>
      </c>
      <c r="F122" s="2">
        <v>796</v>
      </c>
      <c r="G122" s="2" t="s">
        <v>3</v>
      </c>
      <c r="H122" s="7" t="s">
        <v>147</v>
      </c>
      <c r="I122" s="2">
        <v>45000000</v>
      </c>
      <c r="J122" s="2" t="s">
        <v>4</v>
      </c>
      <c r="K122" s="7">
        <v>1700</v>
      </c>
      <c r="L122" s="4">
        <v>12.2012</v>
      </c>
      <c r="M122" s="4" t="s">
        <v>126</v>
      </c>
      <c r="N122" s="4" t="s">
        <v>9</v>
      </c>
      <c r="O122" s="4" t="s">
        <v>70</v>
      </c>
      <c r="P122" s="1"/>
    </row>
    <row r="123" spans="1:16" ht="78.75" customHeight="1">
      <c r="A123" s="2">
        <v>6992</v>
      </c>
      <c r="B123" s="4" t="s">
        <v>121</v>
      </c>
      <c r="C123" s="13">
        <v>7420000</v>
      </c>
      <c r="D123" s="3" t="s">
        <v>323</v>
      </c>
      <c r="E123" s="2" t="s">
        <v>390</v>
      </c>
      <c r="F123" s="2">
        <v>796</v>
      </c>
      <c r="G123" s="2" t="s">
        <v>3</v>
      </c>
      <c r="H123" s="7" t="s">
        <v>147</v>
      </c>
      <c r="I123" s="2">
        <v>45000000</v>
      </c>
      <c r="J123" s="2" t="s">
        <v>4</v>
      </c>
      <c r="K123" s="7">
        <v>1300</v>
      </c>
      <c r="L123" s="4">
        <v>12.2012</v>
      </c>
      <c r="M123" s="4" t="s">
        <v>126</v>
      </c>
      <c r="N123" s="4" t="s">
        <v>9</v>
      </c>
      <c r="O123" s="4" t="s">
        <v>70</v>
      </c>
      <c r="P123" s="1"/>
    </row>
    <row r="124" spans="1:16" ht="63" customHeight="1">
      <c r="A124" s="2">
        <v>6993</v>
      </c>
      <c r="B124" s="2" t="s">
        <v>33</v>
      </c>
      <c r="C124" s="13">
        <v>7230000</v>
      </c>
      <c r="D124" s="3" t="s">
        <v>34</v>
      </c>
      <c r="E124" s="2" t="s">
        <v>390</v>
      </c>
      <c r="F124" s="2">
        <v>796</v>
      </c>
      <c r="G124" s="2" t="s">
        <v>3</v>
      </c>
      <c r="H124" s="7" t="s">
        <v>147</v>
      </c>
      <c r="I124" s="2">
        <v>45000000</v>
      </c>
      <c r="J124" s="2" t="s">
        <v>4</v>
      </c>
      <c r="K124" s="7">
        <v>5915.88729</v>
      </c>
      <c r="L124" s="4" t="s">
        <v>18</v>
      </c>
      <c r="M124" s="4" t="s">
        <v>22</v>
      </c>
      <c r="N124" s="4" t="s">
        <v>9</v>
      </c>
      <c r="O124" s="4" t="s">
        <v>70</v>
      </c>
      <c r="P124" s="1"/>
    </row>
    <row r="125" spans="1:16" ht="63" customHeight="1">
      <c r="A125" s="2">
        <v>6994</v>
      </c>
      <c r="B125" s="2" t="s">
        <v>20</v>
      </c>
      <c r="C125" s="13">
        <v>2611020</v>
      </c>
      <c r="D125" s="3" t="s">
        <v>61</v>
      </c>
      <c r="E125" s="2" t="s">
        <v>390</v>
      </c>
      <c r="F125" s="2">
        <v>796</v>
      </c>
      <c r="G125" s="2" t="s">
        <v>3</v>
      </c>
      <c r="H125" s="7" t="s">
        <v>111</v>
      </c>
      <c r="I125" s="2">
        <v>45000000</v>
      </c>
      <c r="J125" s="2" t="s">
        <v>4</v>
      </c>
      <c r="K125" s="7">
        <v>517234.878542373</v>
      </c>
      <c r="L125" s="4" t="s">
        <v>18</v>
      </c>
      <c r="M125" s="4" t="s">
        <v>22</v>
      </c>
      <c r="N125" s="4" t="s">
        <v>9</v>
      </c>
      <c r="O125" s="4" t="s">
        <v>70</v>
      </c>
      <c r="P125" s="1"/>
    </row>
    <row r="126" spans="1:16" ht="47.25" customHeight="1">
      <c r="A126" s="2">
        <v>6995</v>
      </c>
      <c r="B126" s="2" t="s">
        <v>20</v>
      </c>
      <c r="C126" s="13">
        <v>2611020</v>
      </c>
      <c r="D126" s="3" t="s">
        <v>62</v>
      </c>
      <c r="E126" s="2" t="s">
        <v>390</v>
      </c>
      <c r="F126" s="2">
        <v>796</v>
      </c>
      <c r="G126" s="2" t="s">
        <v>3</v>
      </c>
      <c r="H126" s="7" t="s">
        <v>111</v>
      </c>
      <c r="I126" s="2">
        <v>45000000</v>
      </c>
      <c r="J126" s="2" t="s">
        <v>4</v>
      </c>
      <c r="K126" s="7">
        <v>1633021.0517799999</v>
      </c>
      <c r="L126" s="4" t="s">
        <v>18</v>
      </c>
      <c r="M126" s="4" t="s">
        <v>22</v>
      </c>
      <c r="N126" s="4" t="s">
        <v>9</v>
      </c>
      <c r="O126" s="4" t="s">
        <v>70</v>
      </c>
      <c r="P126" s="1"/>
    </row>
    <row r="127" spans="1:16" ht="63" customHeight="1">
      <c r="A127" s="2">
        <v>6996</v>
      </c>
      <c r="B127" s="2" t="s">
        <v>63</v>
      </c>
      <c r="C127" s="13">
        <v>2521000</v>
      </c>
      <c r="D127" s="3" t="s">
        <v>64</v>
      </c>
      <c r="E127" s="2" t="s">
        <v>390</v>
      </c>
      <c r="F127" s="2">
        <v>796</v>
      </c>
      <c r="G127" s="2" t="s">
        <v>3</v>
      </c>
      <c r="H127" s="7" t="s">
        <v>111</v>
      </c>
      <c r="I127" s="2">
        <v>45000000</v>
      </c>
      <c r="J127" s="2" t="s">
        <v>4</v>
      </c>
      <c r="K127" s="7">
        <v>770742.8435</v>
      </c>
      <c r="L127" s="4" t="s">
        <v>18</v>
      </c>
      <c r="M127" s="4" t="s">
        <v>22</v>
      </c>
      <c r="N127" s="4" t="s">
        <v>9</v>
      </c>
      <c r="O127" s="4" t="s">
        <v>70</v>
      </c>
      <c r="P127" s="1"/>
    </row>
    <row r="128" spans="1:16" ht="63" customHeight="1">
      <c r="A128" s="2">
        <v>6997</v>
      </c>
      <c r="B128" s="2" t="s">
        <v>65</v>
      </c>
      <c r="C128" s="13">
        <v>2919550</v>
      </c>
      <c r="D128" s="3" t="s">
        <v>66</v>
      </c>
      <c r="E128" s="2" t="s">
        <v>390</v>
      </c>
      <c r="F128" s="2">
        <v>796</v>
      </c>
      <c r="G128" s="2" t="s">
        <v>3</v>
      </c>
      <c r="H128" s="7" t="s">
        <v>111</v>
      </c>
      <c r="I128" s="2">
        <v>45000000</v>
      </c>
      <c r="J128" s="2" t="s">
        <v>4</v>
      </c>
      <c r="K128" s="7">
        <v>8057.31994</v>
      </c>
      <c r="L128" s="4" t="s">
        <v>18</v>
      </c>
      <c r="M128" s="4" t="s">
        <v>22</v>
      </c>
      <c r="N128" s="4" t="s">
        <v>9</v>
      </c>
      <c r="O128" s="4" t="s">
        <v>70</v>
      </c>
      <c r="P128" s="1"/>
    </row>
    <row r="129" spans="1:16" ht="63" customHeight="1">
      <c r="A129" s="2">
        <v>6998</v>
      </c>
      <c r="B129" s="2" t="s">
        <v>67</v>
      </c>
      <c r="C129" s="13">
        <v>2897290</v>
      </c>
      <c r="D129" s="3" t="s">
        <v>68</v>
      </c>
      <c r="E129" s="2" t="s">
        <v>390</v>
      </c>
      <c r="F129" s="2">
        <v>796</v>
      </c>
      <c r="G129" s="2" t="s">
        <v>3</v>
      </c>
      <c r="H129" s="7" t="s">
        <v>111</v>
      </c>
      <c r="I129" s="2">
        <v>45000000</v>
      </c>
      <c r="J129" s="2" t="s">
        <v>4</v>
      </c>
      <c r="K129" s="7">
        <v>35223.950130000005</v>
      </c>
      <c r="L129" s="4" t="s">
        <v>18</v>
      </c>
      <c r="M129" s="4" t="s">
        <v>22</v>
      </c>
      <c r="N129" s="4" t="s">
        <v>9</v>
      </c>
      <c r="O129" s="4" t="s">
        <v>70</v>
      </c>
      <c r="P129" s="1"/>
    </row>
    <row r="130" spans="1:16" ht="63" customHeight="1">
      <c r="A130" s="2">
        <v>6999</v>
      </c>
      <c r="B130" s="2" t="s">
        <v>69</v>
      </c>
      <c r="C130" s="13">
        <v>3114100</v>
      </c>
      <c r="D130" s="3" t="s">
        <v>324</v>
      </c>
      <c r="E130" s="2" t="s">
        <v>390</v>
      </c>
      <c r="F130" s="2">
        <v>796</v>
      </c>
      <c r="G130" s="2" t="s">
        <v>3</v>
      </c>
      <c r="H130" s="7" t="s">
        <v>111</v>
      </c>
      <c r="I130" s="2">
        <v>45000000</v>
      </c>
      <c r="J130" s="2" t="s">
        <v>4</v>
      </c>
      <c r="K130" s="7">
        <v>14274.7468331754</v>
      </c>
      <c r="L130" s="4" t="s">
        <v>18</v>
      </c>
      <c r="M130" s="4" t="s">
        <v>22</v>
      </c>
      <c r="N130" s="4" t="s">
        <v>9</v>
      </c>
      <c r="O130" s="4" t="s">
        <v>70</v>
      </c>
      <c r="P130" s="1"/>
    </row>
    <row r="131" spans="1:16" ht="47.25" customHeight="1">
      <c r="A131" s="2">
        <v>7000</v>
      </c>
      <c r="B131" s="2" t="s">
        <v>71</v>
      </c>
      <c r="C131" s="13">
        <v>2695119</v>
      </c>
      <c r="D131" s="3" t="s">
        <v>325</v>
      </c>
      <c r="E131" s="2" t="s">
        <v>390</v>
      </c>
      <c r="F131" s="2">
        <v>796</v>
      </c>
      <c r="G131" s="2" t="s">
        <v>3</v>
      </c>
      <c r="H131" s="7" t="s">
        <v>111</v>
      </c>
      <c r="I131" s="2">
        <v>45000000</v>
      </c>
      <c r="J131" s="2" t="s">
        <v>4</v>
      </c>
      <c r="K131" s="7">
        <v>92087.597971832</v>
      </c>
      <c r="L131" s="4">
        <v>12.2012</v>
      </c>
      <c r="M131" s="4" t="s">
        <v>22</v>
      </c>
      <c r="N131" s="4" t="s">
        <v>9</v>
      </c>
      <c r="O131" s="2" t="s">
        <v>70</v>
      </c>
      <c r="P131" s="1"/>
    </row>
    <row r="132" spans="1:16" ht="63" customHeight="1">
      <c r="A132" s="2">
        <v>7001</v>
      </c>
      <c r="B132" s="2" t="s">
        <v>72</v>
      </c>
      <c r="C132" s="13">
        <v>3113144</v>
      </c>
      <c r="D132" s="3" t="s">
        <v>326</v>
      </c>
      <c r="E132" s="2" t="s">
        <v>390</v>
      </c>
      <c r="F132" s="2">
        <v>796</v>
      </c>
      <c r="G132" s="2" t="s">
        <v>3</v>
      </c>
      <c r="H132" s="7" t="s">
        <v>111</v>
      </c>
      <c r="I132" s="2">
        <v>45000000</v>
      </c>
      <c r="J132" s="2" t="s">
        <v>4</v>
      </c>
      <c r="K132" s="7">
        <v>18923.7995915</v>
      </c>
      <c r="L132" s="4" t="s">
        <v>18</v>
      </c>
      <c r="M132" s="4" t="s">
        <v>22</v>
      </c>
      <c r="N132" s="4" t="s">
        <v>9</v>
      </c>
      <c r="O132" s="4" t="s">
        <v>70</v>
      </c>
      <c r="P132" s="1"/>
    </row>
    <row r="133" spans="1:16" ht="78.75" customHeight="1">
      <c r="A133" s="2">
        <v>7002</v>
      </c>
      <c r="B133" s="2" t="s">
        <v>73</v>
      </c>
      <c r="C133" s="13">
        <v>3520499</v>
      </c>
      <c r="D133" s="3" t="s">
        <v>327</v>
      </c>
      <c r="E133" s="2" t="s">
        <v>390</v>
      </c>
      <c r="F133" s="2">
        <v>796</v>
      </c>
      <c r="G133" s="2" t="s">
        <v>3</v>
      </c>
      <c r="H133" s="7" t="s">
        <v>111</v>
      </c>
      <c r="I133" s="2">
        <v>45000000</v>
      </c>
      <c r="J133" s="2" t="s">
        <v>4</v>
      </c>
      <c r="K133" s="7">
        <v>116866.69427945</v>
      </c>
      <c r="L133" s="4" t="s">
        <v>18</v>
      </c>
      <c r="M133" s="4" t="s">
        <v>22</v>
      </c>
      <c r="N133" s="4" t="s">
        <v>9</v>
      </c>
      <c r="O133" s="4" t="s">
        <v>70</v>
      </c>
      <c r="P133" s="1"/>
    </row>
    <row r="134" spans="1:16" ht="63" customHeight="1">
      <c r="A134" s="2">
        <v>7003</v>
      </c>
      <c r="B134" s="2" t="s">
        <v>74</v>
      </c>
      <c r="C134" s="13" t="s">
        <v>413</v>
      </c>
      <c r="D134" s="3" t="s">
        <v>328</v>
      </c>
      <c r="E134" s="2" t="s">
        <v>390</v>
      </c>
      <c r="F134" s="2">
        <v>796</v>
      </c>
      <c r="G134" s="2" t="s">
        <v>3</v>
      </c>
      <c r="H134" s="7" t="s">
        <v>111</v>
      </c>
      <c r="I134" s="2">
        <v>45000000</v>
      </c>
      <c r="J134" s="2" t="s">
        <v>4</v>
      </c>
      <c r="K134" s="7">
        <v>6341.11653</v>
      </c>
      <c r="L134" s="4">
        <v>12.2012</v>
      </c>
      <c r="M134" s="4" t="s">
        <v>22</v>
      </c>
      <c r="N134" s="4" t="s">
        <v>9</v>
      </c>
      <c r="O134" s="4" t="s">
        <v>70</v>
      </c>
      <c r="P134" s="1"/>
    </row>
    <row r="135" spans="1:16" ht="63" customHeight="1">
      <c r="A135" s="2">
        <v>7004</v>
      </c>
      <c r="B135" s="2" t="s">
        <v>74</v>
      </c>
      <c r="C135" s="13" t="s">
        <v>413</v>
      </c>
      <c r="D135" s="3" t="s">
        <v>329</v>
      </c>
      <c r="E135" s="2" t="s">
        <v>390</v>
      </c>
      <c r="F135" s="2">
        <v>796</v>
      </c>
      <c r="G135" s="2" t="s">
        <v>3</v>
      </c>
      <c r="H135" s="7" t="s">
        <v>111</v>
      </c>
      <c r="I135" s="2">
        <v>45000000</v>
      </c>
      <c r="J135" s="2" t="s">
        <v>4</v>
      </c>
      <c r="K135" s="7">
        <v>3144.57624</v>
      </c>
      <c r="L135" s="4" t="s">
        <v>18</v>
      </c>
      <c r="M135" s="4" t="s">
        <v>22</v>
      </c>
      <c r="N135" s="4" t="s">
        <v>9</v>
      </c>
      <c r="O135" s="4" t="s">
        <v>70</v>
      </c>
      <c r="P135" s="1"/>
    </row>
    <row r="136" spans="1:16" ht="47.25" customHeight="1">
      <c r="A136" s="2">
        <v>7005</v>
      </c>
      <c r="B136" s="2" t="s">
        <v>73</v>
      </c>
      <c r="C136" s="13">
        <v>3520499</v>
      </c>
      <c r="D136" s="3" t="s">
        <v>955</v>
      </c>
      <c r="E136" s="2" t="s">
        <v>390</v>
      </c>
      <c r="F136" s="2">
        <v>796</v>
      </c>
      <c r="G136" s="2" t="s">
        <v>3</v>
      </c>
      <c r="H136" s="7" t="s">
        <v>111</v>
      </c>
      <c r="I136" s="2">
        <v>45000000</v>
      </c>
      <c r="J136" s="2" t="s">
        <v>4</v>
      </c>
      <c r="K136" s="7">
        <v>42120.259590300004</v>
      </c>
      <c r="L136" s="4">
        <v>12.2012</v>
      </c>
      <c r="M136" s="4" t="s">
        <v>22</v>
      </c>
      <c r="N136" s="4" t="s">
        <v>9</v>
      </c>
      <c r="O136" s="4" t="s">
        <v>70</v>
      </c>
      <c r="P136" s="1"/>
    </row>
    <row r="137" spans="1:16" ht="33.75" customHeight="1">
      <c r="A137" s="2">
        <v>7006</v>
      </c>
      <c r="B137" s="2" t="s">
        <v>75</v>
      </c>
      <c r="C137" s="13">
        <v>2714710</v>
      </c>
      <c r="D137" s="3" t="s">
        <v>330</v>
      </c>
      <c r="E137" s="2" t="s">
        <v>390</v>
      </c>
      <c r="F137" s="2">
        <v>166</v>
      </c>
      <c r="G137" s="2" t="s">
        <v>76</v>
      </c>
      <c r="H137" s="7">
        <v>100199.12999999999</v>
      </c>
      <c r="I137" s="2">
        <v>45000000</v>
      </c>
      <c r="J137" s="2" t="s">
        <v>4</v>
      </c>
      <c r="K137" s="7">
        <v>4821.90767</v>
      </c>
      <c r="L137" s="4">
        <v>12.2012</v>
      </c>
      <c r="M137" s="4">
        <v>12.2013</v>
      </c>
      <c r="N137" s="4" t="s">
        <v>9</v>
      </c>
      <c r="O137" s="4" t="s">
        <v>70</v>
      </c>
      <c r="P137" s="1"/>
    </row>
    <row r="138" spans="1:16" ht="78.75" customHeight="1">
      <c r="A138" s="2">
        <v>7007</v>
      </c>
      <c r="B138" s="2" t="s">
        <v>75</v>
      </c>
      <c r="C138" s="13">
        <v>2714710</v>
      </c>
      <c r="D138" s="3" t="s">
        <v>331</v>
      </c>
      <c r="E138" s="2" t="s">
        <v>390</v>
      </c>
      <c r="F138" s="2">
        <v>796</v>
      </c>
      <c r="G138" s="2" t="s">
        <v>3</v>
      </c>
      <c r="H138" s="7" t="s">
        <v>111</v>
      </c>
      <c r="I138" s="2">
        <v>45000000</v>
      </c>
      <c r="J138" s="2" t="s">
        <v>4</v>
      </c>
      <c r="K138" s="7">
        <v>10660.407136</v>
      </c>
      <c r="L138" s="4">
        <v>12.2012</v>
      </c>
      <c r="M138" s="4" t="s">
        <v>22</v>
      </c>
      <c r="N138" s="4" t="s">
        <v>9</v>
      </c>
      <c r="O138" s="4" t="s">
        <v>70</v>
      </c>
      <c r="P138" s="1"/>
    </row>
    <row r="139" spans="1:16" ht="47.25" customHeight="1">
      <c r="A139" s="2">
        <v>7008</v>
      </c>
      <c r="B139" s="2" t="s">
        <v>75</v>
      </c>
      <c r="C139" s="13">
        <v>2714710</v>
      </c>
      <c r="D139" s="3" t="s">
        <v>332</v>
      </c>
      <c r="E139" s="2" t="s">
        <v>390</v>
      </c>
      <c r="F139" s="2">
        <v>796</v>
      </c>
      <c r="G139" s="2" t="s">
        <v>3</v>
      </c>
      <c r="H139" s="7" t="s">
        <v>111</v>
      </c>
      <c r="I139" s="2">
        <v>45000000</v>
      </c>
      <c r="J139" s="2" t="s">
        <v>4</v>
      </c>
      <c r="K139" s="7">
        <v>8477.7104</v>
      </c>
      <c r="L139" s="4">
        <v>12.2012</v>
      </c>
      <c r="M139" s="4" t="s">
        <v>22</v>
      </c>
      <c r="N139" s="4" t="s">
        <v>9</v>
      </c>
      <c r="O139" s="4" t="s">
        <v>70</v>
      </c>
      <c r="P139" s="1"/>
    </row>
    <row r="140" spans="1:16" ht="63" customHeight="1">
      <c r="A140" s="2">
        <v>7009</v>
      </c>
      <c r="B140" s="4" t="s">
        <v>77</v>
      </c>
      <c r="C140" s="13" t="s">
        <v>248</v>
      </c>
      <c r="D140" s="3" t="s">
        <v>333</v>
      </c>
      <c r="E140" s="2" t="s">
        <v>390</v>
      </c>
      <c r="F140" s="2">
        <v>796</v>
      </c>
      <c r="G140" s="2" t="s">
        <v>3</v>
      </c>
      <c r="H140" s="7" t="s">
        <v>111</v>
      </c>
      <c r="I140" s="2">
        <v>45000000</v>
      </c>
      <c r="J140" s="2" t="s">
        <v>4</v>
      </c>
      <c r="K140" s="7">
        <v>40403.63042</v>
      </c>
      <c r="L140" s="4">
        <v>12.2012</v>
      </c>
      <c r="M140" s="4" t="s">
        <v>22</v>
      </c>
      <c r="N140" s="4" t="s">
        <v>9</v>
      </c>
      <c r="O140" s="4" t="s">
        <v>70</v>
      </c>
      <c r="P140" s="1"/>
    </row>
    <row r="141" spans="1:16" ht="47.25" customHeight="1">
      <c r="A141" s="2">
        <v>7010</v>
      </c>
      <c r="B141" s="2" t="s">
        <v>73</v>
      </c>
      <c r="C141" s="13">
        <v>3520499</v>
      </c>
      <c r="D141" s="3" t="s">
        <v>334</v>
      </c>
      <c r="E141" s="2" t="s">
        <v>390</v>
      </c>
      <c r="F141" s="2">
        <v>796</v>
      </c>
      <c r="G141" s="2" t="s">
        <v>3</v>
      </c>
      <c r="H141" s="7" t="s">
        <v>111</v>
      </c>
      <c r="I141" s="2">
        <v>45000000</v>
      </c>
      <c r="J141" s="2" t="s">
        <v>4</v>
      </c>
      <c r="K141" s="7">
        <v>133099.382065763</v>
      </c>
      <c r="L141" s="4">
        <v>12.2012</v>
      </c>
      <c r="M141" s="4">
        <v>12.2013</v>
      </c>
      <c r="N141" s="4" t="s">
        <v>9</v>
      </c>
      <c r="O141" s="4" t="s">
        <v>70</v>
      </c>
      <c r="P141" s="1"/>
    </row>
    <row r="142" spans="1:16" ht="47.25" customHeight="1">
      <c r="A142" s="2">
        <v>7011</v>
      </c>
      <c r="B142" s="2" t="s">
        <v>23</v>
      </c>
      <c r="C142" s="13">
        <v>2912000</v>
      </c>
      <c r="D142" s="3" t="s">
        <v>335</v>
      </c>
      <c r="E142" s="2" t="s">
        <v>390</v>
      </c>
      <c r="F142" s="2">
        <v>796</v>
      </c>
      <c r="G142" s="2" t="s">
        <v>3</v>
      </c>
      <c r="H142" s="7">
        <v>1376</v>
      </c>
      <c r="I142" s="2">
        <v>45000000</v>
      </c>
      <c r="J142" s="2" t="s">
        <v>4</v>
      </c>
      <c r="K142" s="7">
        <v>6988.49781</v>
      </c>
      <c r="L142" s="4">
        <v>12.2012</v>
      </c>
      <c r="M142" s="4">
        <v>12.2013</v>
      </c>
      <c r="N142" s="4" t="s">
        <v>9</v>
      </c>
      <c r="O142" s="4" t="s">
        <v>70</v>
      </c>
      <c r="P142" s="1"/>
    </row>
    <row r="143" spans="1:16" ht="47.25" customHeight="1">
      <c r="A143" s="2">
        <v>7012</v>
      </c>
      <c r="B143" s="2" t="s">
        <v>23</v>
      </c>
      <c r="C143" s="13">
        <v>2912000</v>
      </c>
      <c r="D143" s="3" t="s">
        <v>336</v>
      </c>
      <c r="E143" s="2" t="s">
        <v>390</v>
      </c>
      <c r="F143" s="2">
        <v>796</v>
      </c>
      <c r="G143" s="2" t="s">
        <v>3</v>
      </c>
      <c r="H143" s="7">
        <v>891</v>
      </c>
      <c r="I143" s="2">
        <v>45000000</v>
      </c>
      <c r="J143" s="2" t="s">
        <v>4</v>
      </c>
      <c r="K143" s="7">
        <v>95409.0326878023</v>
      </c>
      <c r="L143" s="4">
        <v>12.2012</v>
      </c>
      <c r="M143" s="4">
        <v>12.2013</v>
      </c>
      <c r="N143" s="4" t="s">
        <v>9</v>
      </c>
      <c r="O143" s="4" t="s">
        <v>70</v>
      </c>
      <c r="P143" s="1"/>
    </row>
    <row r="144" spans="1:16" ht="47.25" customHeight="1">
      <c r="A144" s="2">
        <v>7013</v>
      </c>
      <c r="B144" s="2" t="s">
        <v>23</v>
      </c>
      <c r="C144" s="13">
        <v>2912000</v>
      </c>
      <c r="D144" s="3" t="s">
        <v>337</v>
      </c>
      <c r="E144" s="2" t="s">
        <v>390</v>
      </c>
      <c r="F144" s="2">
        <v>796</v>
      </c>
      <c r="G144" s="2" t="s">
        <v>3</v>
      </c>
      <c r="H144" s="7">
        <v>1</v>
      </c>
      <c r="I144" s="2">
        <v>45000000</v>
      </c>
      <c r="J144" s="2" t="s">
        <v>4</v>
      </c>
      <c r="K144" s="7">
        <f>43751133.4108983/1000</f>
        <v>43751.1334108983</v>
      </c>
      <c r="L144" s="4">
        <v>12.2012</v>
      </c>
      <c r="M144" s="4" t="s">
        <v>22</v>
      </c>
      <c r="N144" s="4" t="s">
        <v>9</v>
      </c>
      <c r="O144" s="4" t="s">
        <v>70</v>
      </c>
      <c r="P144" s="1"/>
    </row>
    <row r="145" spans="1:16" ht="165.75" customHeight="1">
      <c r="A145" s="2">
        <v>7015</v>
      </c>
      <c r="B145" s="5" t="s">
        <v>83</v>
      </c>
      <c r="C145" s="13">
        <v>4110100</v>
      </c>
      <c r="D145" s="3" t="s">
        <v>84</v>
      </c>
      <c r="E145" s="2" t="s">
        <v>390</v>
      </c>
      <c r="F145" s="2">
        <v>796</v>
      </c>
      <c r="G145" s="2" t="s">
        <v>3</v>
      </c>
      <c r="H145" s="7" t="s">
        <v>111</v>
      </c>
      <c r="I145" s="2">
        <v>45000000</v>
      </c>
      <c r="J145" s="2" t="s">
        <v>4</v>
      </c>
      <c r="K145" s="7">
        <v>2009.4363700000001</v>
      </c>
      <c r="L145" s="4">
        <v>12.2012</v>
      </c>
      <c r="M145" s="4" t="s">
        <v>22</v>
      </c>
      <c r="N145" s="4" t="s">
        <v>9</v>
      </c>
      <c r="O145" s="4" t="s">
        <v>80</v>
      </c>
      <c r="P145" s="1"/>
    </row>
    <row r="146" spans="1:16" ht="78.75" customHeight="1">
      <c r="A146" s="2">
        <v>7017</v>
      </c>
      <c r="B146" s="4" t="s">
        <v>77</v>
      </c>
      <c r="C146" s="13" t="s">
        <v>249</v>
      </c>
      <c r="D146" s="3" t="s">
        <v>339</v>
      </c>
      <c r="E146" s="2" t="s">
        <v>390</v>
      </c>
      <c r="F146" s="2">
        <v>796</v>
      </c>
      <c r="G146" s="2" t="s">
        <v>3</v>
      </c>
      <c r="H146" s="7" t="s">
        <v>111</v>
      </c>
      <c r="I146" s="2">
        <v>45000000</v>
      </c>
      <c r="J146" s="2" t="s">
        <v>4</v>
      </c>
      <c r="K146" s="7">
        <v>5488.24068</v>
      </c>
      <c r="L146" s="4">
        <v>12.2012</v>
      </c>
      <c r="M146" s="4">
        <v>12.2012</v>
      </c>
      <c r="N146" s="4" t="s">
        <v>9</v>
      </c>
      <c r="O146" s="4" t="s">
        <v>70</v>
      </c>
      <c r="P146" s="1"/>
    </row>
    <row r="147" spans="1:16" ht="47.25" customHeight="1">
      <c r="A147" s="2">
        <v>7018</v>
      </c>
      <c r="B147" s="5" t="s">
        <v>78</v>
      </c>
      <c r="C147" s="13">
        <v>2924185</v>
      </c>
      <c r="D147" s="3" t="s">
        <v>340</v>
      </c>
      <c r="E147" s="2" t="s">
        <v>390</v>
      </c>
      <c r="F147" s="2">
        <v>796</v>
      </c>
      <c r="G147" s="2" t="s">
        <v>3</v>
      </c>
      <c r="H147" s="7">
        <v>1004</v>
      </c>
      <c r="I147" s="2">
        <v>45000000</v>
      </c>
      <c r="J147" s="2" t="s">
        <v>4</v>
      </c>
      <c r="K147" s="7">
        <f>8932768.43/1000</f>
        <v>8932.76843</v>
      </c>
      <c r="L147" s="4">
        <v>12.2012</v>
      </c>
      <c r="M147" s="4">
        <v>12.2013</v>
      </c>
      <c r="N147" s="4" t="s">
        <v>9</v>
      </c>
      <c r="O147" s="4" t="s">
        <v>70</v>
      </c>
      <c r="P147" s="1"/>
    </row>
    <row r="148" spans="1:16" ht="63" customHeight="1">
      <c r="A148" s="2">
        <v>7020</v>
      </c>
      <c r="B148" s="5" t="s">
        <v>81</v>
      </c>
      <c r="C148" s="13">
        <v>2320030</v>
      </c>
      <c r="D148" s="3" t="s">
        <v>341</v>
      </c>
      <c r="E148" s="2" t="s">
        <v>390</v>
      </c>
      <c r="F148" s="2">
        <v>796</v>
      </c>
      <c r="G148" s="2" t="s">
        <v>82</v>
      </c>
      <c r="H148" s="7">
        <v>48410.799999999996</v>
      </c>
      <c r="I148" s="2">
        <v>45000000</v>
      </c>
      <c r="J148" s="2" t="s">
        <v>4</v>
      </c>
      <c r="K148" s="7">
        <v>18910.67375</v>
      </c>
      <c r="L148" s="4">
        <v>12.2012</v>
      </c>
      <c r="M148" s="4">
        <v>12.2013</v>
      </c>
      <c r="N148" s="4" t="s">
        <v>9</v>
      </c>
      <c r="O148" s="4" t="s">
        <v>70</v>
      </c>
      <c r="P148" s="1"/>
    </row>
    <row r="149" spans="1:16" ht="47.25" customHeight="1">
      <c r="A149" s="2">
        <v>7021</v>
      </c>
      <c r="B149" s="5" t="s">
        <v>72</v>
      </c>
      <c r="C149" s="13">
        <v>4540140</v>
      </c>
      <c r="D149" s="3" t="s">
        <v>342</v>
      </c>
      <c r="E149" s="2" t="s">
        <v>390</v>
      </c>
      <c r="F149" s="2">
        <v>796</v>
      </c>
      <c r="G149" s="2" t="s">
        <v>82</v>
      </c>
      <c r="H149" s="7">
        <v>188050.76800000021</v>
      </c>
      <c r="I149" s="2">
        <v>45000000</v>
      </c>
      <c r="J149" s="2" t="s">
        <v>4</v>
      </c>
      <c r="K149" s="7">
        <v>86190.37986</v>
      </c>
      <c r="L149" s="4">
        <v>12.2012</v>
      </c>
      <c r="M149" s="4">
        <v>12.2013</v>
      </c>
      <c r="N149" s="4" t="s">
        <v>9</v>
      </c>
      <c r="O149" s="4" t="s">
        <v>70</v>
      </c>
      <c r="P149" s="1"/>
    </row>
    <row r="150" spans="1:16" ht="110.25" customHeight="1">
      <c r="A150" s="2">
        <v>7024</v>
      </c>
      <c r="B150" s="4" t="s">
        <v>85</v>
      </c>
      <c r="C150" s="13" t="s">
        <v>250</v>
      </c>
      <c r="D150" s="3" t="s">
        <v>343</v>
      </c>
      <c r="E150" s="2" t="s">
        <v>390</v>
      </c>
      <c r="F150" s="2">
        <v>796</v>
      </c>
      <c r="G150" s="2" t="s">
        <v>3</v>
      </c>
      <c r="H150" s="7">
        <v>70269</v>
      </c>
      <c r="I150" s="2">
        <v>45000000</v>
      </c>
      <c r="J150" s="2" t="s">
        <v>4</v>
      </c>
      <c r="K150" s="7">
        <v>39758.094585</v>
      </c>
      <c r="L150" s="4">
        <v>12.2012</v>
      </c>
      <c r="M150" s="4">
        <v>12.2013</v>
      </c>
      <c r="N150" s="4" t="s">
        <v>9</v>
      </c>
      <c r="O150" s="4" t="s">
        <v>70</v>
      </c>
      <c r="P150" s="1"/>
    </row>
    <row r="151" spans="1:16" ht="47.25" customHeight="1">
      <c r="A151" s="2">
        <v>7025</v>
      </c>
      <c r="B151" s="4" t="s">
        <v>86</v>
      </c>
      <c r="C151" s="13" t="s">
        <v>251</v>
      </c>
      <c r="D151" s="3" t="s">
        <v>344</v>
      </c>
      <c r="E151" s="2" t="s">
        <v>390</v>
      </c>
      <c r="F151" s="2">
        <v>796</v>
      </c>
      <c r="G151" s="2" t="s">
        <v>3</v>
      </c>
      <c r="H151" s="7">
        <v>21745</v>
      </c>
      <c r="I151" s="2">
        <v>45000000</v>
      </c>
      <c r="J151" s="2" t="s">
        <v>4</v>
      </c>
      <c r="K151" s="7">
        <v>17511.386850000003</v>
      </c>
      <c r="L151" s="4">
        <v>12.2012</v>
      </c>
      <c r="M151" s="4">
        <v>12.2013</v>
      </c>
      <c r="N151" s="4" t="s">
        <v>9</v>
      </c>
      <c r="O151" s="4" t="s">
        <v>70</v>
      </c>
      <c r="P151" s="1"/>
    </row>
    <row r="152" spans="1:16" ht="47.25" customHeight="1">
      <c r="A152" s="2">
        <v>7026</v>
      </c>
      <c r="B152" s="4" t="s">
        <v>86</v>
      </c>
      <c r="C152" s="13">
        <v>2922293</v>
      </c>
      <c r="D152" s="3" t="s">
        <v>345</v>
      </c>
      <c r="E152" s="2" t="s">
        <v>390</v>
      </c>
      <c r="F152" s="2">
        <v>796</v>
      </c>
      <c r="G152" s="2" t="s">
        <v>3</v>
      </c>
      <c r="H152" s="7">
        <v>4694</v>
      </c>
      <c r="I152" s="2">
        <v>45000000</v>
      </c>
      <c r="J152" s="2" t="s">
        <v>4</v>
      </c>
      <c r="K152" s="7">
        <v>9275.57682344633</v>
      </c>
      <c r="L152" s="4">
        <v>12.2012</v>
      </c>
      <c r="M152" s="4">
        <v>12.2013</v>
      </c>
      <c r="N152" s="4" t="s">
        <v>9</v>
      </c>
      <c r="O152" s="4" t="s">
        <v>70</v>
      </c>
      <c r="P152" s="1"/>
    </row>
    <row r="153" spans="1:16" ht="47.25" customHeight="1">
      <c r="A153" s="2">
        <v>7027</v>
      </c>
      <c r="B153" s="4" t="s">
        <v>86</v>
      </c>
      <c r="C153" s="13" t="s">
        <v>252</v>
      </c>
      <c r="D153" s="3" t="s">
        <v>346</v>
      </c>
      <c r="E153" s="2" t="s">
        <v>390</v>
      </c>
      <c r="F153" s="2">
        <v>796</v>
      </c>
      <c r="G153" s="2" t="s">
        <v>3</v>
      </c>
      <c r="H153" s="7" t="s">
        <v>111</v>
      </c>
      <c r="I153" s="2">
        <v>45000000</v>
      </c>
      <c r="J153" s="2" t="s">
        <v>4</v>
      </c>
      <c r="K153" s="7">
        <v>12021.86567</v>
      </c>
      <c r="L153" s="4">
        <v>12.2012</v>
      </c>
      <c r="M153" s="4">
        <v>12.2013</v>
      </c>
      <c r="N153" s="4" t="s">
        <v>9</v>
      </c>
      <c r="O153" s="4" t="s">
        <v>70</v>
      </c>
      <c r="P153" s="1"/>
    </row>
    <row r="154" spans="1:16" ht="47.25" customHeight="1">
      <c r="A154" s="2">
        <v>7028</v>
      </c>
      <c r="B154" s="4" t="s">
        <v>51</v>
      </c>
      <c r="C154" s="13" t="s">
        <v>253</v>
      </c>
      <c r="D154" s="3" t="s">
        <v>347</v>
      </c>
      <c r="E154" s="2" t="s">
        <v>390</v>
      </c>
      <c r="F154" s="2">
        <v>796</v>
      </c>
      <c r="G154" s="2" t="s">
        <v>3</v>
      </c>
      <c r="H154" s="7">
        <v>8224</v>
      </c>
      <c r="I154" s="2">
        <v>45000000</v>
      </c>
      <c r="J154" s="2" t="s">
        <v>4</v>
      </c>
      <c r="K154" s="7">
        <v>8619.56137389831</v>
      </c>
      <c r="L154" s="4">
        <v>12.2012</v>
      </c>
      <c r="M154" s="4" t="s">
        <v>22</v>
      </c>
      <c r="N154" s="4" t="s">
        <v>9</v>
      </c>
      <c r="O154" s="4" t="s">
        <v>70</v>
      </c>
      <c r="P154" s="1"/>
    </row>
    <row r="155" spans="1:16" ht="47.25" customHeight="1">
      <c r="A155" s="2">
        <v>7029</v>
      </c>
      <c r="B155" s="4" t="s">
        <v>86</v>
      </c>
      <c r="C155" s="13" t="s">
        <v>257</v>
      </c>
      <c r="D155" s="3" t="s">
        <v>348</v>
      </c>
      <c r="E155" s="2" t="s">
        <v>390</v>
      </c>
      <c r="F155" s="2">
        <v>796</v>
      </c>
      <c r="G155" s="2" t="s">
        <v>87</v>
      </c>
      <c r="H155" s="7">
        <v>312974.2600000002</v>
      </c>
      <c r="I155" s="2">
        <v>45000000</v>
      </c>
      <c r="J155" s="2" t="s">
        <v>4</v>
      </c>
      <c r="K155" s="7">
        <v>20383.391359999998</v>
      </c>
      <c r="L155" s="4">
        <v>12.2012</v>
      </c>
      <c r="M155" s="4">
        <v>12.2013</v>
      </c>
      <c r="N155" s="4" t="s">
        <v>9</v>
      </c>
      <c r="O155" s="4" t="s">
        <v>70</v>
      </c>
      <c r="P155" s="1"/>
    </row>
    <row r="156" spans="1:16" ht="94.5" customHeight="1">
      <c r="A156" s="2">
        <v>7030</v>
      </c>
      <c r="B156" s="4" t="s">
        <v>77</v>
      </c>
      <c r="C156" s="13" t="s">
        <v>254</v>
      </c>
      <c r="D156" s="3" t="s">
        <v>349</v>
      </c>
      <c r="E156" s="2" t="s">
        <v>390</v>
      </c>
      <c r="F156" s="2">
        <v>796</v>
      </c>
      <c r="G156" s="2" t="s">
        <v>3</v>
      </c>
      <c r="H156" s="7">
        <v>570493</v>
      </c>
      <c r="I156" s="2">
        <v>45000000</v>
      </c>
      <c r="J156" s="2" t="s">
        <v>4</v>
      </c>
      <c r="K156" s="7">
        <v>60282.1091</v>
      </c>
      <c r="L156" s="4">
        <v>12.2012</v>
      </c>
      <c r="M156" s="4">
        <v>12.2013</v>
      </c>
      <c r="N156" s="4" t="s">
        <v>9</v>
      </c>
      <c r="O156" s="4" t="s">
        <v>70</v>
      </c>
      <c r="P156" s="1"/>
    </row>
    <row r="157" spans="1:16" ht="110.25" customHeight="1">
      <c r="A157" s="2">
        <v>7031</v>
      </c>
      <c r="B157" s="5" t="s">
        <v>90</v>
      </c>
      <c r="C157" s="13">
        <v>4530451</v>
      </c>
      <c r="D157" s="3" t="s">
        <v>350</v>
      </c>
      <c r="E157" s="2" t="s">
        <v>390</v>
      </c>
      <c r="F157" s="2">
        <v>796</v>
      </c>
      <c r="G157" s="2" t="s">
        <v>3</v>
      </c>
      <c r="H157" s="7" t="s">
        <v>147</v>
      </c>
      <c r="I157" s="2">
        <v>45000000</v>
      </c>
      <c r="J157" s="2" t="s">
        <v>4</v>
      </c>
      <c r="K157" s="7">
        <v>40409.126</v>
      </c>
      <c r="L157" s="4">
        <v>12.2012</v>
      </c>
      <c r="M157" s="4" t="s">
        <v>22</v>
      </c>
      <c r="N157" s="4" t="s">
        <v>9</v>
      </c>
      <c r="O157" s="4" t="s">
        <v>70</v>
      </c>
      <c r="P157" s="1"/>
    </row>
    <row r="158" spans="1:16" ht="47.25" customHeight="1">
      <c r="A158" s="2">
        <v>7032</v>
      </c>
      <c r="B158" s="5" t="s">
        <v>91</v>
      </c>
      <c r="C158" s="13">
        <v>2422130</v>
      </c>
      <c r="D158" s="3" t="s">
        <v>351</v>
      </c>
      <c r="E158" s="2" t="s">
        <v>390</v>
      </c>
      <c r="F158" s="2">
        <v>796</v>
      </c>
      <c r="G158" s="2" t="s">
        <v>82</v>
      </c>
      <c r="H158" s="7">
        <v>338896.76999999984</v>
      </c>
      <c r="I158" s="2">
        <v>45000000</v>
      </c>
      <c r="J158" s="2" t="s">
        <v>4</v>
      </c>
      <c r="K158" s="7">
        <v>33743.216832283695</v>
      </c>
      <c r="L158" s="4">
        <v>12.2012</v>
      </c>
      <c r="M158" s="4">
        <v>12.2013</v>
      </c>
      <c r="N158" s="4" t="s">
        <v>9</v>
      </c>
      <c r="O158" s="4" t="s">
        <v>70</v>
      </c>
      <c r="P158" s="1"/>
    </row>
    <row r="159" spans="1:16" ht="47.25" customHeight="1">
      <c r="A159" s="2">
        <v>7033</v>
      </c>
      <c r="B159" s="5" t="s">
        <v>73</v>
      </c>
      <c r="C159" s="13">
        <v>3520499</v>
      </c>
      <c r="D159" s="3" t="s">
        <v>352</v>
      </c>
      <c r="E159" s="2" t="s">
        <v>390</v>
      </c>
      <c r="F159" s="2">
        <v>796</v>
      </c>
      <c r="G159" s="2" t="s">
        <v>3</v>
      </c>
      <c r="H159" s="7">
        <v>76924.8</v>
      </c>
      <c r="I159" s="2">
        <v>45000000</v>
      </c>
      <c r="J159" s="2" t="s">
        <v>4</v>
      </c>
      <c r="K159" s="7">
        <f>21708952.0116998/1000</f>
        <v>21708.9520116998</v>
      </c>
      <c r="L159" s="4" t="s">
        <v>18</v>
      </c>
      <c r="M159" s="4">
        <v>12.2013</v>
      </c>
      <c r="N159" s="4" t="s">
        <v>9</v>
      </c>
      <c r="O159" s="4" t="s">
        <v>70</v>
      </c>
      <c r="P159" s="1"/>
    </row>
    <row r="160" spans="1:16" ht="78.75" customHeight="1">
      <c r="A160" s="2">
        <v>7034</v>
      </c>
      <c r="B160" s="5" t="s">
        <v>92</v>
      </c>
      <c r="C160" s="13">
        <v>2109365</v>
      </c>
      <c r="D160" s="3" t="s">
        <v>353</v>
      </c>
      <c r="E160" s="2" t="s">
        <v>390</v>
      </c>
      <c r="F160" s="2">
        <v>796</v>
      </c>
      <c r="G160" s="2" t="s">
        <v>3</v>
      </c>
      <c r="H160" s="7">
        <v>644921</v>
      </c>
      <c r="I160" s="2">
        <v>45000000</v>
      </c>
      <c r="J160" s="2" t="s">
        <v>4</v>
      </c>
      <c r="K160" s="7">
        <v>30253.86507</v>
      </c>
      <c r="L160" s="4" t="s">
        <v>18</v>
      </c>
      <c r="M160" s="4">
        <v>12.2013</v>
      </c>
      <c r="N160" s="4" t="s">
        <v>9</v>
      </c>
      <c r="O160" s="4" t="s">
        <v>70</v>
      </c>
      <c r="P160" s="1"/>
    </row>
    <row r="161" spans="1:16" ht="47.25" customHeight="1">
      <c r="A161" s="2">
        <v>7035</v>
      </c>
      <c r="B161" s="5" t="s">
        <v>93</v>
      </c>
      <c r="C161" s="13">
        <v>3131000</v>
      </c>
      <c r="D161" s="3" t="s">
        <v>354</v>
      </c>
      <c r="E161" s="2" t="s">
        <v>390</v>
      </c>
      <c r="F161" s="4" t="s">
        <v>15</v>
      </c>
      <c r="G161" s="2" t="s">
        <v>16</v>
      </c>
      <c r="H161" s="7">
        <v>200</v>
      </c>
      <c r="I161" s="2">
        <v>45000000</v>
      </c>
      <c r="J161" s="2" t="s">
        <v>4</v>
      </c>
      <c r="K161" s="7">
        <v>43379.42711</v>
      </c>
      <c r="L161" s="4" t="s">
        <v>18</v>
      </c>
      <c r="M161" s="4" t="s">
        <v>22</v>
      </c>
      <c r="N161" s="4" t="s">
        <v>9</v>
      </c>
      <c r="O161" s="4" t="s">
        <v>70</v>
      </c>
      <c r="P161" s="1"/>
    </row>
    <row r="162" spans="1:16" ht="63" customHeight="1">
      <c r="A162" s="2">
        <v>7036</v>
      </c>
      <c r="B162" s="5" t="s">
        <v>94</v>
      </c>
      <c r="C162" s="13">
        <v>2929743</v>
      </c>
      <c r="D162" s="3" t="s">
        <v>355</v>
      </c>
      <c r="E162" s="2" t="s">
        <v>390</v>
      </c>
      <c r="F162" s="2">
        <v>796</v>
      </c>
      <c r="G162" s="2" t="s">
        <v>3</v>
      </c>
      <c r="H162" s="7" t="s">
        <v>111</v>
      </c>
      <c r="I162" s="2">
        <v>45000000</v>
      </c>
      <c r="J162" s="2" t="s">
        <v>4</v>
      </c>
      <c r="K162" s="7">
        <v>3710.3579900000004</v>
      </c>
      <c r="L162" s="4">
        <v>12.2012</v>
      </c>
      <c r="M162" s="4">
        <v>12.2013</v>
      </c>
      <c r="N162" s="4" t="s">
        <v>9</v>
      </c>
      <c r="O162" s="4" t="s">
        <v>70</v>
      </c>
      <c r="P162" s="1"/>
    </row>
    <row r="163" spans="1:16" ht="47.25" customHeight="1">
      <c r="A163" s="2">
        <v>7038</v>
      </c>
      <c r="B163" s="5" t="s">
        <v>95</v>
      </c>
      <c r="C163" s="13">
        <v>3120020</v>
      </c>
      <c r="D163" s="3" t="s">
        <v>356</v>
      </c>
      <c r="E163" s="2" t="s">
        <v>390</v>
      </c>
      <c r="F163" s="2">
        <v>796</v>
      </c>
      <c r="G163" s="2" t="s">
        <v>3</v>
      </c>
      <c r="H163" s="7" t="s">
        <v>111</v>
      </c>
      <c r="I163" s="2">
        <v>45000000</v>
      </c>
      <c r="J163" s="2" t="s">
        <v>4</v>
      </c>
      <c r="K163" s="7">
        <v>25002.05243</v>
      </c>
      <c r="L163" s="4" t="s">
        <v>18</v>
      </c>
      <c r="M163" s="4">
        <v>12.2013</v>
      </c>
      <c r="N163" s="4" t="s">
        <v>9</v>
      </c>
      <c r="O163" s="4" t="s">
        <v>70</v>
      </c>
      <c r="P163" s="1"/>
    </row>
    <row r="164" spans="1:16" ht="78.75" customHeight="1">
      <c r="A164" s="2">
        <v>7039</v>
      </c>
      <c r="B164" s="5" t="s">
        <v>96</v>
      </c>
      <c r="C164" s="13" t="s">
        <v>97</v>
      </c>
      <c r="D164" s="3" t="s">
        <v>357</v>
      </c>
      <c r="E164" s="2" t="s">
        <v>390</v>
      </c>
      <c r="F164" s="2">
        <v>796</v>
      </c>
      <c r="G164" s="2" t="s">
        <v>3</v>
      </c>
      <c r="H164" s="7" t="s">
        <v>111</v>
      </c>
      <c r="I164" s="2">
        <v>45000000</v>
      </c>
      <c r="J164" s="2" t="s">
        <v>4</v>
      </c>
      <c r="K164" s="7">
        <v>11960.99937</v>
      </c>
      <c r="L164" s="4">
        <v>12.2012</v>
      </c>
      <c r="M164" s="4" t="s">
        <v>22</v>
      </c>
      <c r="N164" s="4" t="s">
        <v>9</v>
      </c>
      <c r="O164" s="4" t="s">
        <v>80</v>
      </c>
      <c r="P164" s="1"/>
    </row>
    <row r="165" spans="1:16" ht="47.25" customHeight="1">
      <c r="A165" s="2">
        <v>7040</v>
      </c>
      <c r="B165" s="5" t="s">
        <v>75</v>
      </c>
      <c r="C165" s="13">
        <v>2716000</v>
      </c>
      <c r="D165" s="3" t="s">
        <v>358</v>
      </c>
      <c r="E165" s="2" t="s">
        <v>390</v>
      </c>
      <c r="F165" s="2">
        <v>168</v>
      </c>
      <c r="G165" s="2" t="s">
        <v>98</v>
      </c>
      <c r="H165" s="7">
        <v>7705.743</v>
      </c>
      <c r="I165" s="2">
        <v>45000000</v>
      </c>
      <c r="J165" s="2" t="s">
        <v>4</v>
      </c>
      <c r="K165" s="7">
        <v>95077.68151000001</v>
      </c>
      <c r="L165" s="4">
        <v>12.2012</v>
      </c>
      <c r="M165" s="4" t="s">
        <v>22</v>
      </c>
      <c r="N165" s="4" t="s">
        <v>9</v>
      </c>
      <c r="O165" s="4" t="s">
        <v>70</v>
      </c>
      <c r="P165" s="1"/>
    </row>
    <row r="166" spans="1:16" ht="63" customHeight="1">
      <c r="A166" s="2">
        <v>7041</v>
      </c>
      <c r="B166" s="5" t="s">
        <v>65</v>
      </c>
      <c r="C166" s="13">
        <v>2714000</v>
      </c>
      <c r="D166" s="3" t="s">
        <v>359</v>
      </c>
      <c r="E166" s="2" t="s">
        <v>390</v>
      </c>
      <c r="F166" s="2">
        <v>796</v>
      </c>
      <c r="G166" s="2" t="s">
        <v>3</v>
      </c>
      <c r="H166" s="7" t="s">
        <v>111</v>
      </c>
      <c r="I166" s="2">
        <v>45000000</v>
      </c>
      <c r="J166" s="2" t="s">
        <v>4</v>
      </c>
      <c r="K166" s="7">
        <v>9903.17956</v>
      </c>
      <c r="L166" s="4">
        <v>12.2012</v>
      </c>
      <c r="M166" s="4" t="s">
        <v>22</v>
      </c>
      <c r="N166" s="4" t="s">
        <v>9</v>
      </c>
      <c r="O166" s="4" t="s">
        <v>70</v>
      </c>
      <c r="P166" s="1"/>
    </row>
    <row r="167" spans="1:16" ht="47.25" customHeight="1">
      <c r="A167" s="2">
        <v>7042</v>
      </c>
      <c r="B167" s="5" t="s">
        <v>75</v>
      </c>
      <c r="C167" s="13">
        <v>2691660</v>
      </c>
      <c r="D167" s="3" t="s">
        <v>360</v>
      </c>
      <c r="E167" s="2" t="s">
        <v>390</v>
      </c>
      <c r="F167" s="2">
        <v>796</v>
      </c>
      <c r="G167" s="2" t="s">
        <v>3</v>
      </c>
      <c r="H167" s="7">
        <v>3074</v>
      </c>
      <c r="I167" s="2">
        <v>45000000</v>
      </c>
      <c r="J167" s="2" t="s">
        <v>4</v>
      </c>
      <c r="K167" s="7">
        <v>4500.00167</v>
      </c>
      <c r="L167" s="4" t="s">
        <v>104</v>
      </c>
      <c r="M167" s="4" t="s">
        <v>22</v>
      </c>
      <c r="N167" s="4" t="s">
        <v>9</v>
      </c>
      <c r="O167" s="4" t="s">
        <v>70</v>
      </c>
      <c r="P167" s="1"/>
    </row>
    <row r="168" spans="1:16" ht="35.25" customHeight="1">
      <c r="A168" s="2">
        <v>7043</v>
      </c>
      <c r="B168" s="5" t="s">
        <v>101</v>
      </c>
      <c r="C168" s="13">
        <v>2429984</v>
      </c>
      <c r="D168" s="3" t="s">
        <v>361</v>
      </c>
      <c r="E168" s="2" t="s">
        <v>390</v>
      </c>
      <c r="F168" s="2">
        <v>796</v>
      </c>
      <c r="G168" s="2" t="s">
        <v>3</v>
      </c>
      <c r="H168" s="7">
        <v>1</v>
      </c>
      <c r="I168" s="2">
        <v>45000000</v>
      </c>
      <c r="J168" s="2" t="s">
        <v>4</v>
      </c>
      <c r="K168" s="7">
        <v>35572.85225</v>
      </c>
      <c r="L168" s="4" t="s">
        <v>104</v>
      </c>
      <c r="M168" s="4" t="s">
        <v>22</v>
      </c>
      <c r="N168" s="4" t="s">
        <v>9</v>
      </c>
      <c r="O168" s="4" t="s">
        <v>70</v>
      </c>
      <c r="P168" s="1"/>
    </row>
    <row r="169" spans="1:16" ht="60.75" customHeight="1">
      <c r="A169" s="2">
        <v>7044</v>
      </c>
      <c r="B169" s="5" t="s">
        <v>69</v>
      </c>
      <c r="C169" s="13">
        <v>3513364</v>
      </c>
      <c r="D169" s="3" t="s">
        <v>362</v>
      </c>
      <c r="E169" s="2" t="s">
        <v>390</v>
      </c>
      <c r="F169" s="2">
        <v>796</v>
      </c>
      <c r="G169" s="2" t="s">
        <v>3</v>
      </c>
      <c r="H169" s="7">
        <v>250</v>
      </c>
      <c r="I169" s="2">
        <v>45000000</v>
      </c>
      <c r="J169" s="2" t="s">
        <v>4</v>
      </c>
      <c r="K169" s="7" t="s">
        <v>202</v>
      </c>
      <c r="L169" s="4" t="s">
        <v>104</v>
      </c>
      <c r="M169" s="4" t="s">
        <v>22</v>
      </c>
      <c r="N169" s="4" t="s">
        <v>9</v>
      </c>
      <c r="O169" s="4" t="s">
        <v>70</v>
      </c>
      <c r="P169" s="1"/>
    </row>
    <row r="170" spans="1:16" ht="47.25" customHeight="1">
      <c r="A170" s="2">
        <v>7046</v>
      </c>
      <c r="B170" s="5" t="s">
        <v>103</v>
      </c>
      <c r="C170" s="13">
        <v>3321109</v>
      </c>
      <c r="D170" s="3" t="s">
        <v>364</v>
      </c>
      <c r="E170" s="2" t="s">
        <v>390</v>
      </c>
      <c r="F170" s="2">
        <v>796</v>
      </c>
      <c r="G170" s="2" t="s">
        <v>3</v>
      </c>
      <c r="H170" s="7" t="s">
        <v>111</v>
      </c>
      <c r="I170" s="2">
        <v>45000000</v>
      </c>
      <c r="J170" s="2" t="s">
        <v>4</v>
      </c>
      <c r="K170" s="7">
        <v>6574.334349999999</v>
      </c>
      <c r="L170" s="4" t="s">
        <v>104</v>
      </c>
      <c r="M170" s="4" t="s">
        <v>22</v>
      </c>
      <c r="N170" s="4" t="s">
        <v>9</v>
      </c>
      <c r="O170" s="4" t="s">
        <v>70</v>
      </c>
      <c r="P170" s="1"/>
    </row>
    <row r="171" spans="1:16" ht="63" customHeight="1">
      <c r="A171" s="2">
        <v>7047</v>
      </c>
      <c r="B171" s="5" t="s">
        <v>103</v>
      </c>
      <c r="C171" s="13">
        <v>3321109</v>
      </c>
      <c r="D171" s="3" t="s">
        <v>365</v>
      </c>
      <c r="E171" s="2" t="s">
        <v>390</v>
      </c>
      <c r="F171" s="2">
        <v>796</v>
      </c>
      <c r="G171" s="2" t="s">
        <v>3</v>
      </c>
      <c r="H171" s="7" t="s">
        <v>111</v>
      </c>
      <c r="I171" s="2">
        <v>45000000</v>
      </c>
      <c r="J171" s="2" t="s">
        <v>4</v>
      </c>
      <c r="K171" s="7">
        <v>50005.2136185</v>
      </c>
      <c r="L171" s="4" t="s">
        <v>104</v>
      </c>
      <c r="M171" s="4" t="s">
        <v>22</v>
      </c>
      <c r="N171" s="4" t="s">
        <v>9</v>
      </c>
      <c r="O171" s="4" t="s">
        <v>70</v>
      </c>
      <c r="P171" s="1"/>
    </row>
    <row r="172" spans="1:16" ht="47.25" customHeight="1">
      <c r="A172" s="2">
        <v>7048</v>
      </c>
      <c r="B172" s="5" t="s">
        <v>103</v>
      </c>
      <c r="C172" s="13">
        <v>3321109</v>
      </c>
      <c r="D172" s="3" t="s">
        <v>366</v>
      </c>
      <c r="E172" s="2" t="s">
        <v>390</v>
      </c>
      <c r="F172" s="2">
        <v>796</v>
      </c>
      <c r="G172" s="2" t="s">
        <v>3</v>
      </c>
      <c r="H172" s="7" t="s">
        <v>111</v>
      </c>
      <c r="I172" s="2">
        <v>45000000</v>
      </c>
      <c r="J172" s="2" t="s">
        <v>4</v>
      </c>
      <c r="K172" s="7">
        <v>208362.742035925</v>
      </c>
      <c r="L172" s="4" t="s">
        <v>104</v>
      </c>
      <c r="M172" s="4" t="s">
        <v>22</v>
      </c>
      <c r="N172" s="4" t="s">
        <v>9</v>
      </c>
      <c r="O172" s="4" t="s">
        <v>70</v>
      </c>
      <c r="P172" s="1"/>
    </row>
    <row r="173" spans="1:16" ht="47.25" customHeight="1">
      <c r="A173" s="2">
        <v>7049</v>
      </c>
      <c r="B173" s="5" t="s">
        <v>103</v>
      </c>
      <c r="C173" s="13">
        <v>3321109</v>
      </c>
      <c r="D173" s="3" t="s">
        <v>367</v>
      </c>
      <c r="E173" s="2" t="s">
        <v>390</v>
      </c>
      <c r="F173" s="2">
        <v>796</v>
      </c>
      <c r="G173" s="2" t="s">
        <v>3</v>
      </c>
      <c r="H173" s="7" t="s">
        <v>111</v>
      </c>
      <c r="I173" s="2">
        <v>45000000</v>
      </c>
      <c r="J173" s="2" t="s">
        <v>4</v>
      </c>
      <c r="K173" s="7">
        <v>147576.1</v>
      </c>
      <c r="L173" s="4" t="s">
        <v>104</v>
      </c>
      <c r="M173" s="4" t="s">
        <v>22</v>
      </c>
      <c r="N173" s="4" t="s">
        <v>9</v>
      </c>
      <c r="O173" s="4" t="s">
        <v>70</v>
      </c>
      <c r="P173" s="1"/>
    </row>
    <row r="174" spans="1:16" ht="93.75" customHeight="1">
      <c r="A174" s="2">
        <v>7050</v>
      </c>
      <c r="B174" s="5" t="s">
        <v>96</v>
      </c>
      <c r="C174" s="13" t="s">
        <v>97</v>
      </c>
      <c r="D174" s="3" t="s">
        <v>368</v>
      </c>
      <c r="E174" s="2" t="s">
        <v>390</v>
      </c>
      <c r="F174" s="2">
        <v>796</v>
      </c>
      <c r="G174" s="2" t="s">
        <v>3</v>
      </c>
      <c r="H174" s="7" t="s">
        <v>111</v>
      </c>
      <c r="I174" s="2">
        <v>45000000</v>
      </c>
      <c r="J174" s="2" t="s">
        <v>4</v>
      </c>
      <c r="K174" s="7">
        <v>40041.80237</v>
      </c>
      <c r="L174" s="4" t="s">
        <v>104</v>
      </c>
      <c r="M174" s="4" t="s">
        <v>22</v>
      </c>
      <c r="N174" s="4" t="s">
        <v>9</v>
      </c>
      <c r="O174" s="4" t="s">
        <v>80</v>
      </c>
      <c r="P174" s="1"/>
    </row>
    <row r="175" spans="1:16" ht="131.25" customHeight="1">
      <c r="A175" s="2">
        <v>7052</v>
      </c>
      <c r="B175" s="5" t="s">
        <v>105</v>
      </c>
      <c r="C175" s="13" t="s">
        <v>106</v>
      </c>
      <c r="D175" s="3" t="s">
        <v>370</v>
      </c>
      <c r="E175" s="2" t="s">
        <v>390</v>
      </c>
      <c r="F175" s="2">
        <v>796</v>
      </c>
      <c r="G175" s="2" t="s">
        <v>3</v>
      </c>
      <c r="H175" s="7" t="s">
        <v>147</v>
      </c>
      <c r="I175" s="2">
        <v>45000000</v>
      </c>
      <c r="J175" s="2" t="s">
        <v>4</v>
      </c>
      <c r="K175" s="7">
        <v>12029.69</v>
      </c>
      <c r="L175" s="4" t="s">
        <v>104</v>
      </c>
      <c r="M175" s="4">
        <v>12.2013</v>
      </c>
      <c r="N175" s="4" t="s">
        <v>9</v>
      </c>
      <c r="O175" s="4" t="s">
        <v>70</v>
      </c>
      <c r="P175" s="1"/>
    </row>
    <row r="176" spans="1:16" ht="94.5" customHeight="1">
      <c r="A176" s="2">
        <v>7053</v>
      </c>
      <c r="B176" s="2" t="s">
        <v>107</v>
      </c>
      <c r="C176" s="13">
        <v>7422013</v>
      </c>
      <c r="D176" s="3" t="s">
        <v>371</v>
      </c>
      <c r="E176" s="2" t="s">
        <v>390</v>
      </c>
      <c r="F176" s="2">
        <v>796</v>
      </c>
      <c r="G176" s="2" t="s">
        <v>3</v>
      </c>
      <c r="H176" s="7" t="s">
        <v>147</v>
      </c>
      <c r="I176" s="2">
        <v>45000000</v>
      </c>
      <c r="J176" s="2" t="s">
        <v>4</v>
      </c>
      <c r="K176" s="7">
        <v>7033.77</v>
      </c>
      <c r="L176" s="4" t="s">
        <v>89</v>
      </c>
      <c r="M176" s="4" t="s">
        <v>22</v>
      </c>
      <c r="N176" s="4" t="s">
        <v>9</v>
      </c>
      <c r="O176" s="4" t="s">
        <v>70</v>
      </c>
      <c r="P176" s="1"/>
    </row>
    <row r="177" spans="1:16" ht="78.75" customHeight="1">
      <c r="A177" s="2">
        <v>7055</v>
      </c>
      <c r="B177" s="5" t="s">
        <v>108</v>
      </c>
      <c r="C177" s="13">
        <v>7425010</v>
      </c>
      <c r="D177" s="3" t="s">
        <v>372</v>
      </c>
      <c r="E177" s="2" t="s">
        <v>390</v>
      </c>
      <c r="F177" s="2">
        <v>796</v>
      </c>
      <c r="G177" s="2" t="s">
        <v>3</v>
      </c>
      <c r="H177" s="7" t="s">
        <v>147</v>
      </c>
      <c r="I177" s="2">
        <v>45000000</v>
      </c>
      <c r="J177" s="2" t="s">
        <v>4</v>
      </c>
      <c r="K177" s="7">
        <v>45721</v>
      </c>
      <c r="L177" s="4" t="s">
        <v>104</v>
      </c>
      <c r="M177" s="4">
        <v>12.2013</v>
      </c>
      <c r="N177" s="4" t="s">
        <v>9</v>
      </c>
      <c r="O177" s="4" t="s">
        <v>70</v>
      </c>
      <c r="P177" s="1"/>
    </row>
    <row r="178" spans="1:16" ht="126" customHeight="1">
      <c r="A178" s="2">
        <v>7056</v>
      </c>
      <c r="B178" s="5" t="s">
        <v>109</v>
      </c>
      <c r="C178" s="13" t="s">
        <v>110</v>
      </c>
      <c r="D178" s="3" t="s">
        <v>373</v>
      </c>
      <c r="E178" s="2" t="s">
        <v>390</v>
      </c>
      <c r="F178" s="2">
        <v>796</v>
      </c>
      <c r="G178" s="2" t="s">
        <v>3</v>
      </c>
      <c r="H178" s="7" t="s">
        <v>111</v>
      </c>
      <c r="I178" s="2">
        <v>45000000</v>
      </c>
      <c r="J178" s="2" t="s">
        <v>4</v>
      </c>
      <c r="K178" s="30">
        <v>8206</v>
      </c>
      <c r="L178" s="4" t="s">
        <v>89</v>
      </c>
      <c r="M178" s="4" t="s">
        <v>522</v>
      </c>
      <c r="N178" s="4" t="s">
        <v>9</v>
      </c>
      <c r="O178" s="4" t="s">
        <v>70</v>
      </c>
      <c r="P178" s="1"/>
    </row>
    <row r="179" spans="1:16" ht="189" customHeight="1">
      <c r="A179" s="2">
        <v>7056</v>
      </c>
      <c r="B179" s="5" t="s">
        <v>109</v>
      </c>
      <c r="C179" s="13" t="s">
        <v>110</v>
      </c>
      <c r="D179" s="11" t="s">
        <v>949</v>
      </c>
      <c r="E179" s="2" t="s">
        <v>390</v>
      </c>
      <c r="F179" s="2">
        <v>796</v>
      </c>
      <c r="G179" s="2" t="s">
        <v>3</v>
      </c>
      <c r="H179" s="7" t="s">
        <v>111</v>
      </c>
      <c r="I179" s="2">
        <v>45000000</v>
      </c>
      <c r="J179" s="2" t="s">
        <v>4</v>
      </c>
      <c r="K179" s="7">
        <v>4800</v>
      </c>
      <c r="L179" s="4" t="s">
        <v>89</v>
      </c>
      <c r="M179" s="4" t="s">
        <v>522</v>
      </c>
      <c r="N179" s="4" t="s">
        <v>9</v>
      </c>
      <c r="O179" s="4" t="s">
        <v>70</v>
      </c>
      <c r="P179" s="1"/>
    </row>
    <row r="180" spans="1:16" ht="189" customHeight="1">
      <c r="A180" s="2">
        <v>7056</v>
      </c>
      <c r="B180" s="5" t="s">
        <v>109</v>
      </c>
      <c r="C180" s="13" t="s">
        <v>110</v>
      </c>
      <c r="D180" s="11" t="s">
        <v>950</v>
      </c>
      <c r="E180" s="2" t="s">
        <v>390</v>
      </c>
      <c r="F180" s="2">
        <v>796</v>
      </c>
      <c r="G180" s="2" t="s">
        <v>3</v>
      </c>
      <c r="H180" s="7" t="s">
        <v>111</v>
      </c>
      <c r="I180" s="2">
        <v>45000000</v>
      </c>
      <c r="J180" s="2" t="s">
        <v>4</v>
      </c>
      <c r="K180" s="7">
        <v>4810.5</v>
      </c>
      <c r="L180" s="4" t="s">
        <v>89</v>
      </c>
      <c r="M180" s="4" t="s">
        <v>522</v>
      </c>
      <c r="N180" s="4" t="s">
        <v>9</v>
      </c>
      <c r="O180" s="4" t="s">
        <v>70</v>
      </c>
      <c r="P180" s="1"/>
    </row>
    <row r="181" spans="1:16" ht="78.75" customHeight="1">
      <c r="A181" s="2">
        <v>7057</v>
      </c>
      <c r="B181" s="2" t="s">
        <v>223</v>
      </c>
      <c r="C181" s="13">
        <v>7422012</v>
      </c>
      <c r="D181" s="3" t="s">
        <v>374</v>
      </c>
      <c r="E181" s="2" t="s">
        <v>390</v>
      </c>
      <c r="F181" s="2">
        <v>796</v>
      </c>
      <c r="G181" s="2" t="s">
        <v>3</v>
      </c>
      <c r="H181" s="7" t="s">
        <v>147</v>
      </c>
      <c r="I181" s="2">
        <v>45000000</v>
      </c>
      <c r="J181" s="2" t="s">
        <v>4</v>
      </c>
      <c r="K181" s="7">
        <v>1450</v>
      </c>
      <c r="L181" s="4" t="s">
        <v>89</v>
      </c>
      <c r="M181" s="4" t="s">
        <v>22</v>
      </c>
      <c r="N181" s="4" t="s">
        <v>9</v>
      </c>
      <c r="O181" s="4" t="s">
        <v>70</v>
      </c>
      <c r="P181" s="1"/>
    </row>
    <row r="182" spans="1:16" ht="110.25" customHeight="1">
      <c r="A182" s="2">
        <v>7058</v>
      </c>
      <c r="B182" s="4" t="s">
        <v>86</v>
      </c>
      <c r="C182" s="13" t="s">
        <v>256</v>
      </c>
      <c r="D182" s="3" t="s">
        <v>375</v>
      </c>
      <c r="E182" s="2" t="s">
        <v>390</v>
      </c>
      <c r="F182" s="2">
        <v>796</v>
      </c>
      <c r="G182" s="2" t="s">
        <v>3</v>
      </c>
      <c r="H182" s="7" t="s">
        <v>111</v>
      </c>
      <c r="I182" s="2">
        <v>45000000</v>
      </c>
      <c r="J182" s="2" t="s">
        <v>4</v>
      </c>
      <c r="K182" s="7">
        <v>3485440.2505717003</v>
      </c>
      <c r="L182" s="4">
        <v>12.2012</v>
      </c>
      <c r="M182" s="4" t="s">
        <v>22</v>
      </c>
      <c r="N182" s="4" t="s">
        <v>9</v>
      </c>
      <c r="O182" s="4" t="s">
        <v>70</v>
      </c>
      <c r="P182" s="1"/>
    </row>
    <row r="183" spans="1:16" ht="47.25" customHeight="1">
      <c r="A183" s="2">
        <v>7059</v>
      </c>
      <c r="B183" s="5" t="s">
        <v>120</v>
      </c>
      <c r="C183" s="13">
        <v>3010050</v>
      </c>
      <c r="D183" s="3" t="s">
        <v>376</v>
      </c>
      <c r="E183" s="2" t="s">
        <v>390</v>
      </c>
      <c r="F183" s="2">
        <v>796</v>
      </c>
      <c r="G183" s="2" t="s">
        <v>3</v>
      </c>
      <c r="H183" s="7" t="s">
        <v>111</v>
      </c>
      <c r="I183" s="2">
        <v>45000000</v>
      </c>
      <c r="J183" s="2" t="s">
        <v>4</v>
      </c>
      <c r="K183" s="7">
        <v>81064.81719</v>
      </c>
      <c r="L183" s="4" t="s">
        <v>104</v>
      </c>
      <c r="M183" s="4">
        <v>12.2013</v>
      </c>
      <c r="N183" s="4" t="s">
        <v>9</v>
      </c>
      <c r="O183" s="4" t="s">
        <v>70</v>
      </c>
      <c r="P183" s="1"/>
    </row>
    <row r="184" spans="1:16" ht="75" customHeight="1">
      <c r="A184" s="2">
        <v>7061</v>
      </c>
      <c r="B184" s="4" t="s">
        <v>121</v>
      </c>
      <c r="C184" s="13" t="s">
        <v>142</v>
      </c>
      <c r="D184" s="3" t="s">
        <v>378</v>
      </c>
      <c r="E184" s="2" t="s">
        <v>390</v>
      </c>
      <c r="F184" s="2">
        <v>796</v>
      </c>
      <c r="G184" s="2" t="s">
        <v>3</v>
      </c>
      <c r="H184" s="7" t="s">
        <v>147</v>
      </c>
      <c r="I184" s="2">
        <v>45000000</v>
      </c>
      <c r="J184" s="2" t="s">
        <v>4</v>
      </c>
      <c r="K184" s="7">
        <v>2500</v>
      </c>
      <c r="L184" s="4" t="s">
        <v>104</v>
      </c>
      <c r="M184" s="4">
        <v>12.2013</v>
      </c>
      <c r="N184" s="4" t="s">
        <v>9</v>
      </c>
      <c r="O184" s="4" t="s">
        <v>70</v>
      </c>
      <c r="P184" s="1"/>
    </row>
    <row r="185" spans="1:16" ht="60.75" customHeight="1">
      <c r="A185" s="2">
        <v>7063</v>
      </c>
      <c r="B185" s="4" t="s">
        <v>414</v>
      </c>
      <c r="C185" s="13" t="s">
        <v>415</v>
      </c>
      <c r="D185" s="3" t="s">
        <v>379</v>
      </c>
      <c r="E185" s="2" t="s">
        <v>390</v>
      </c>
      <c r="F185" s="2">
        <v>796</v>
      </c>
      <c r="G185" s="2" t="s">
        <v>3</v>
      </c>
      <c r="H185" s="7" t="s">
        <v>147</v>
      </c>
      <c r="I185" s="2">
        <v>45000000</v>
      </c>
      <c r="J185" s="2" t="s">
        <v>4</v>
      </c>
      <c r="K185" s="7" t="s">
        <v>923</v>
      </c>
      <c r="L185" s="4" t="s">
        <v>104</v>
      </c>
      <c r="M185" s="4">
        <v>12.2013</v>
      </c>
      <c r="N185" s="4" t="s">
        <v>9</v>
      </c>
      <c r="O185" s="4" t="s">
        <v>70</v>
      </c>
      <c r="P185" s="1"/>
    </row>
    <row r="186" spans="1:16" ht="51" customHeight="1">
      <c r="A186" s="2">
        <v>7064</v>
      </c>
      <c r="B186" s="2">
        <v>80</v>
      </c>
      <c r="C186" s="13" t="s">
        <v>140</v>
      </c>
      <c r="D186" s="3" t="s">
        <v>380</v>
      </c>
      <c r="E186" s="2" t="s">
        <v>390</v>
      </c>
      <c r="F186" s="2">
        <v>168</v>
      </c>
      <c r="G186" s="2" t="s">
        <v>141</v>
      </c>
      <c r="H186" s="7" t="s">
        <v>111</v>
      </c>
      <c r="I186" s="2">
        <v>45000000</v>
      </c>
      <c r="J186" s="2" t="s">
        <v>4</v>
      </c>
      <c r="K186" s="7">
        <v>54408.00571</v>
      </c>
      <c r="L186" s="4" t="s">
        <v>104</v>
      </c>
      <c r="M186" s="4">
        <v>12.2013</v>
      </c>
      <c r="N186" s="8" t="s">
        <v>9</v>
      </c>
      <c r="O186" s="4" t="s">
        <v>70</v>
      </c>
      <c r="P186" s="1"/>
    </row>
    <row r="187" spans="1:16" ht="76.5" customHeight="1">
      <c r="A187" s="2">
        <v>7066</v>
      </c>
      <c r="B187" s="5" t="s">
        <v>102</v>
      </c>
      <c r="C187" s="13">
        <v>3110000</v>
      </c>
      <c r="D187" s="3" t="s">
        <v>363</v>
      </c>
      <c r="E187" s="2" t="s">
        <v>390</v>
      </c>
      <c r="F187" s="2">
        <v>796</v>
      </c>
      <c r="G187" s="2" t="s">
        <v>3</v>
      </c>
      <c r="H187" s="7">
        <v>436</v>
      </c>
      <c r="I187" s="2">
        <v>45000000</v>
      </c>
      <c r="J187" s="2" t="s">
        <v>4</v>
      </c>
      <c r="K187" s="7">
        <v>1504.294</v>
      </c>
      <c r="L187" s="4" t="s">
        <v>89</v>
      </c>
      <c r="M187" s="4" t="s">
        <v>22</v>
      </c>
      <c r="N187" s="4" t="s">
        <v>9</v>
      </c>
      <c r="O187" s="4" t="s">
        <v>70</v>
      </c>
      <c r="P187" s="1"/>
    </row>
    <row r="188" spans="1:16" ht="78.75" customHeight="1">
      <c r="A188" s="2">
        <v>7068</v>
      </c>
      <c r="B188" s="15" t="s">
        <v>90</v>
      </c>
      <c r="C188" s="13" t="s">
        <v>247</v>
      </c>
      <c r="D188" s="11" t="s">
        <v>381</v>
      </c>
      <c r="E188" s="2" t="s">
        <v>390</v>
      </c>
      <c r="F188" s="2">
        <v>796</v>
      </c>
      <c r="G188" s="2" t="s">
        <v>3</v>
      </c>
      <c r="H188" s="7">
        <v>1</v>
      </c>
      <c r="I188" s="2">
        <v>45000000</v>
      </c>
      <c r="J188" s="2" t="s">
        <v>4</v>
      </c>
      <c r="K188" s="20">
        <f>822450.61</f>
        <v>822450.61</v>
      </c>
      <c r="L188" s="4" t="s">
        <v>8</v>
      </c>
      <c r="M188" s="4" t="s">
        <v>22</v>
      </c>
      <c r="N188" s="4" t="s">
        <v>9</v>
      </c>
      <c r="O188" s="4" t="s">
        <v>70</v>
      </c>
      <c r="P188" s="1"/>
    </row>
    <row r="189" spans="1:16" ht="78.75" customHeight="1">
      <c r="A189" s="2">
        <v>7069</v>
      </c>
      <c r="B189" s="15" t="s">
        <v>90</v>
      </c>
      <c r="C189" s="13" t="s">
        <v>247</v>
      </c>
      <c r="D189" s="11" t="s">
        <v>842</v>
      </c>
      <c r="E189" s="2" t="s">
        <v>390</v>
      </c>
      <c r="F189" s="2">
        <v>796</v>
      </c>
      <c r="G189" s="2" t="s">
        <v>3</v>
      </c>
      <c r="H189" s="7">
        <v>1</v>
      </c>
      <c r="I189" s="2">
        <v>45000000</v>
      </c>
      <c r="J189" s="2" t="s">
        <v>4</v>
      </c>
      <c r="K189" s="20">
        <f>1013294.4</f>
        <v>1013294.4</v>
      </c>
      <c r="L189" s="4" t="s">
        <v>8</v>
      </c>
      <c r="M189" s="4" t="s">
        <v>22</v>
      </c>
      <c r="N189" s="4" t="s">
        <v>9</v>
      </c>
      <c r="O189" s="4" t="s">
        <v>70</v>
      </c>
      <c r="P189" s="1"/>
    </row>
    <row r="190" spans="1:16" ht="78.75" customHeight="1">
      <c r="A190" s="2">
        <v>7073</v>
      </c>
      <c r="B190" s="15" t="s">
        <v>90</v>
      </c>
      <c r="C190" s="13" t="s">
        <v>247</v>
      </c>
      <c r="D190" s="11" t="s">
        <v>385</v>
      </c>
      <c r="E190" s="2" t="s">
        <v>390</v>
      </c>
      <c r="F190" s="2">
        <v>796</v>
      </c>
      <c r="G190" s="2" t="s">
        <v>3</v>
      </c>
      <c r="H190" s="7">
        <v>1</v>
      </c>
      <c r="I190" s="2">
        <v>45000000</v>
      </c>
      <c r="J190" s="2" t="s">
        <v>4</v>
      </c>
      <c r="K190" s="20">
        <f>1097067.05</f>
        <v>1097067.05</v>
      </c>
      <c r="L190" s="4" t="s">
        <v>8</v>
      </c>
      <c r="M190" s="4" t="s">
        <v>22</v>
      </c>
      <c r="N190" s="4" t="s">
        <v>9</v>
      </c>
      <c r="O190" s="4" t="s">
        <v>70</v>
      </c>
      <c r="P190" s="1"/>
    </row>
    <row r="191" spans="1:16" ht="63.75" customHeight="1">
      <c r="A191" s="2">
        <v>7074</v>
      </c>
      <c r="B191" s="2" t="s">
        <v>73</v>
      </c>
      <c r="C191" s="13">
        <v>3520499</v>
      </c>
      <c r="D191" s="3" t="s">
        <v>338</v>
      </c>
      <c r="E191" s="2" t="s">
        <v>390</v>
      </c>
      <c r="F191" s="2">
        <v>796</v>
      </c>
      <c r="G191" s="2" t="s">
        <v>3</v>
      </c>
      <c r="H191" s="7" t="s">
        <v>111</v>
      </c>
      <c r="I191" s="2">
        <v>45000000</v>
      </c>
      <c r="J191" s="2" t="s">
        <v>4</v>
      </c>
      <c r="K191" s="7">
        <v>32797.8248248983</v>
      </c>
      <c r="L191" s="4" t="s">
        <v>8</v>
      </c>
      <c r="M191" s="4" t="s">
        <v>22</v>
      </c>
      <c r="N191" s="4" t="s">
        <v>9</v>
      </c>
      <c r="O191" s="4" t="s">
        <v>70</v>
      </c>
      <c r="P191" s="1"/>
    </row>
    <row r="192" spans="1:16" ht="110.25" customHeight="1">
      <c r="A192" s="2">
        <v>7075</v>
      </c>
      <c r="B192" s="2" t="s">
        <v>203</v>
      </c>
      <c r="C192" s="13">
        <v>2946226</v>
      </c>
      <c r="D192" s="3" t="s">
        <v>297</v>
      </c>
      <c r="E192" s="2" t="s">
        <v>390</v>
      </c>
      <c r="F192" s="2">
        <v>796</v>
      </c>
      <c r="G192" s="2" t="s">
        <v>3</v>
      </c>
      <c r="H192" s="7">
        <v>128607</v>
      </c>
      <c r="I192" s="2">
        <v>45000000</v>
      </c>
      <c r="J192" s="2" t="s">
        <v>4</v>
      </c>
      <c r="K192" s="7">
        <v>32797.824</v>
      </c>
      <c r="L192" s="4" t="s">
        <v>8</v>
      </c>
      <c r="M192" s="4">
        <v>12.2013</v>
      </c>
      <c r="N192" s="4" t="s">
        <v>9</v>
      </c>
      <c r="O192" s="4" t="s">
        <v>70</v>
      </c>
      <c r="P192" s="1"/>
    </row>
    <row r="193" spans="1:16" ht="94.5" customHeight="1">
      <c r="A193" s="2">
        <v>7078</v>
      </c>
      <c r="B193" s="4" t="s">
        <v>123</v>
      </c>
      <c r="C193" s="13" t="s">
        <v>124</v>
      </c>
      <c r="D193" s="3" t="s">
        <v>125</v>
      </c>
      <c r="E193" s="2" t="s">
        <v>390</v>
      </c>
      <c r="F193" s="2">
        <v>796</v>
      </c>
      <c r="G193" s="2" t="s">
        <v>3</v>
      </c>
      <c r="H193" s="7" t="s">
        <v>147</v>
      </c>
      <c r="I193" s="2">
        <v>45000000</v>
      </c>
      <c r="J193" s="2" t="s">
        <v>4</v>
      </c>
      <c r="K193" s="20">
        <f>1257579.25/1000</f>
        <v>1257.57925</v>
      </c>
      <c r="L193" s="4" t="s">
        <v>8</v>
      </c>
      <c r="M193" s="4">
        <v>12.2013</v>
      </c>
      <c r="N193" s="4" t="s">
        <v>9</v>
      </c>
      <c r="O193" s="2" t="s">
        <v>70</v>
      </c>
      <c r="P193" s="1"/>
    </row>
    <row r="194" spans="1:16" ht="94.5" customHeight="1">
      <c r="A194" s="2">
        <v>7079</v>
      </c>
      <c r="B194" s="4" t="s">
        <v>41</v>
      </c>
      <c r="C194" s="13" t="s">
        <v>233</v>
      </c>
      <c r="D194" s="3" t="s">
        <v>127</v>
      </c>
      <c r="E194" s="2" t="s">
        <v>390</v>
      </c>
      <c r="F194" s="2">
        <v>796</v>
      </c>
      <c r="G194" s="2" t="s">
        <v>3</v>
      </c>
      <c r="H194" s="7" t="s">
        <v>147</v>
      </c>
      <c r="I194" s="2">
        <v>45000000</v>
      </c>
      <c r="J194" s="2" t="s">
        <v>4</v>
      </c>
      <c r="K194" s="7">
        <v>3654.334</v>
      </c>
      <c r="L194" s="4">
        <v>4.2013</v>
      </c>
      <c r="M194" s="4" t="s">
        <v>22</v>
      </c>
      <c r="N194" s="4" t="s">
        <v>9</v>
      </c>
      <c r="O194" s="2" t="s">
        <v>70</v>
      </c>
      <c r="P194" s="1"/>
    </row>
    <row r="195" spans="1:16" ht="74.25" customHeight="1">
      <c r="A195" s="2">
        <v>7080</v>
      </c>
      <c r="B195" s="4" t="s">
        <v>128</v>
      </c>
      <c r="C195" s="8">
        <v>4521000</v>
      </c>
      <c r="D195" s="3" t="s">
        <v>129</v>
      </c>
      <c r="E195" s="2" t="s">
        <v>390</v>
      </c>
      <c r="F195" s="2">
        <v>796</v>
      </c>
      <c r="G195" s="2" t="s">
        <v>3</v>
      </c>
      <c r="H195" s="7" t="s">
        <v>147</v>
      </c>
      <c r="I195" s="2">
        <v>45000000</v>
      </c>
      <c r="J195" s="2" t="s">
        <v>4</v>
      </c>
      <c r="K195" s="7">
        <v>1984.64</v>
      </c>
      <c r="L195" s="4">
        <v>3.2013</v>
      </c>
      <c r="M195" s="4" t="s">
        <v>22</v>
      </c>
      <c r="N195" s="4" t="s">
        <v>9</v>
      </c>
      <c r="O195" s="2" t="s">
        <v>70</v>
      </c>
      <c r="P195" s="1"/>
    </row>
    <row r="196" spans="1:16" ht="94.5" customHeight="1">
      <c r="A196" s="2">
        <v>7081</v>
      </c>
      <c r="B196" s="4" t="s">
        <v>128</v>
      </c>
      <c r="C196" s="8">
        <v>4521000</v>
      </c>
      <c r="D196" s="3" t="s">
        <v>130</v>
      </c>
      <c r="E196" s="2" t="s">
        <v>390</v>
      </c>
      <c r="F196" s="2">
        <v>796</v>
      </c>
      <c r="G196" s="2" t="s">
        <v>3</v>
      </c>
      <c r="H196" s="7" t="s">
        <v>147</v>
      </c>
      <c r="I196" s="2">
        <v>45000000</v>
      </c>
      <c r="J196" s="2" t="s">
        <v>4</v>
      </c>
      <c r="K196" s="7">
        <v>3500</v>
      </c>
      <c r="L196" s="4">
        <v>3.2013</v>
      </c>
      <c r="M196" s="4" t="s">
        <v>22</v>
      </c>
      <c r="N196" s="4" t="s">
        <v>9</v>
      </c>
      <c r="O196" s="2" t="s">
        <v>70</v>
      </c>
      <c r="P196" s="1"/>
    </row>
    <row r="197" spans="1:15" s="18" customFormat="1" ht="94.5" customHeight="1">
      <c r="A197" s="2">
        <v>7082</v>
      </c>
      <c r="B197" s="4" t="s">
        <v>128</v>
      </c>
      <c r="C197" s="8">
        <v>4521000</v>
      </c>
      <c r="D197" s="3" t="s">
        <v>131</v>
      </c>
      <c r="E197" s="2" t="s">
        <v>390</v>
      </c>
      <c r="F197" s="2">
        <v>796</v>
      </c>
      <c r="G197" s="2" t="s">
        <v>3</v>
      </c>
      <c r="H197" s="7" t="s">
        <v>147</v>
      </c>
      <c r="I197" s="2">
        <v>45000000</v>
      </c>
      <c r="J197" s="2" t="s">
        <v>4</v>
      </c>
      <c r="K197" s="7">
        <v>8270</v>
      </c>
      <c r="L197" s="4">
        <v>3.2013</v>
      </c>
      <c r="M197" s="4" t="s">
        <v>22</v>
      </c>
      <c r="N197" s="4" t="s">
        <v>9</v>
      </c>
      <c r="O197" s="8" t="s">
        <v>70</v>
      </c>
    </row>
    <row r="198" spans="1:16" ht="94.5" customHeight="1">
      <c r="A198" s="2">
        <v>7083</v>
      </c>
      <c r="B198" s="4" t="s">
        <v>128</v>
      </c>
      <c r="C198" s="8">
        <v>4521000</v>
      </c>
      <c r="D198" s="3" t="s">
        <v>132</v>
      </c>
      <c r="E198" s="2" t="s">
        <v>390</v>
      </c>
      <c r="F198" s="2">
        <v>796</v>
      </c>
      <c r="G198" s="2" t="s">
        <v>3</v>
      </c>
      <c r="H198" s="7" t="s">
        <v>147</v>
      </c>
      <c r="I198" s="2">
        <v>45000000</v>
      </c>
      <c r="J198" s="2" t="s">
        <v>4</v>
      </c>
      <c r="K198" s="7">
        <v>4876.5</v>
      </c>
      <c r="L198" s="4">
        <v>3.2013</v>
      </c>
      <c r="M198" s="4" t="s">
        <v>22</v>
      </c>
      <c r="N198" s="4" t="s">
        <v>9</v>
      </c>
      <c r="O198" s="2" t="s">
        <v>70</v>
      </c>
      <c r="P198" s="1"/>
    </row>
    <row r="199" spans="1:16" ht="94.5" customHeight="1">
      <c r="A199" s="2">
        <v>7084</v>
      </c>
      <c r="B199" s="4" t="s">
        <v>128</v>
      </c>
      <c r="C199" s="8">
        <v>4521000</v>
      </c>
      <c r="D199" s="3" t="s">
        <v>133</v>
      </c>
      <c r="E199" s="2" t="s">
        <v>390</v>
      </c>
      <c r="F199" s="2">
        <v>796</v>
      </c>
      <c r="G199" s="2" t="s">
        <v>3</v>
      </c>
      <c r="H199" s="7" t="s">
        <v>147</v>
      </c>
      <c r="I199" s="2">
        <v>45000000</v>
      </c>
      <c r="J199" s="2" t="s">
        <v>4</v>
      </c>
      <c r="K199" s="7">
        <v>4531.2</v>
      </c>
      <c r="L199" s="4">
        <v>3.2013</v>
      </c>
      <c r="M199" s="4" t="s">
        <v>22</v>
      </c>
      <c r="N199" s="4" t="s">
        <v>9</v>
      </c>
      <c r="O199" s="2" t="s">
        <v>70</v>
      </c>
      <c r="P199" s="1"/>
    </row>
    <row r="200" spans="1:16" ht="38.25" customHeight="1">
      <c r="A200" s="2">
        <v>7085</v>
      </c>
      <c r="B200" s="4" t="s">
        <v>40</v>
      </c>
      <c r="C200" s="13">
        <v>2944160</v>
      </c>
      <c r="D200" s="3" t="s">
        <v>134</v>
      </c>
      <c r="E200" s="2" t="s">
        <v>390</v>
      </c>
      <c r="F200" s="2">
        <v>796</v>
      </c>
      <c r="G200" s="2" t="s">
        <v>3</v>
      </c>
      <c r="H200" s="7" t="s">
        <v>147</v>
      </c>
      <c r="I200" s="2">
        <v>45000000</v>
      </c>
      <c r="J200" s="2" t="s">
        <v>4</v>
      </c>
      <c r="K200" s="7">
        <v>2529.098</v>
      </c>
      <c r="L200" s="4">
        <v>4.2013</v>
      </c>
      <c r="M200" s="4" t="s">
        <v>22</v>
      </c>
      <c r="N200" s="4" t="s">
        <v>9</v>
      </c>
      <c r="O200" s="2" t="s">
        <v>70</v>
      </c>
      <c r="P200" s="1"/>
    </row>
    <row r="201" spans="1:16" ht="63" customHeight="1">
      <c r="A201" s="2">
        <v>7086</v>
      </c>
      <c r="B201" s="4" t="s">
        <v>40</v>
      </c>
      <c r="C201" s="13">
        <v>2944160</v>
      </c>
      <c r="D201" s="3" t="s">
        <v>135</v>
      </c>
      <c r="E201" s="2" t="s">
        <v>390</v>
      </c>
      <c r="F201" s="2">
        <v>796</v>
      </c>
      <c r="G201" s="2" t="s">
        <v>3</v>
      </c>
      <c r="H201" s="7" t="s">
        <v>147</v>
      </c>
      <c r="I201" s="2">
        <v>45000000</v>
      </c>
      <c r="J201" s="2" t="s">
        <v>4</v>
      </c>
      <c r="K201" s="7">
        <v>6177</v>
      </c>
      <c r="L201" s="4">
        <v>4.2013</v>
      </c>
      <c r="M201" s="4" t="s">
        <v>22</v>
      </c>
      <c r="N201" s="4" t="s">
        <v>9</v>
      </c>
      <c r="O201" s="2" t="s">
        <v>70</v>
      </c>
      <c r="P201" s="1"/>
    </row>
    <row r="202" spans="1:16" ht="78.75" customHeight="1">
      <c r="A202" s="2">
        <v>7088</v>
      </c>
      <c r="B202" s="4" t="s">
        <v>36</v>
      </c>
      <c r="C202" s="13">
        <v>2944160</v>
      </c>
      <c r="D202" s="3" t="s">
        <v>136</v>
      </c>
      <c r="E202" s="2" t="s">
        <v>390</v>
      </c>
      <c r="F202" s="2">
        <v>796</v>
      </c>
      <c r="G202" s="2" t="s">
        <v>3</v>
      </c>
      <c r="H202" s="7" t="s">
        <v>147</v>
      </c>
      <c r="I202" s="2">
        <v>45000000</v>
      </c>
      <c r="J202" s="2" t="s">
        <v>4</v>
      </c>
      <c r="K202" s="7">
        <v>1662.052</v>
      </c>
      <c r="L202" s="4">
        <v>3.2013</v>
      </c>
      <c r="M202" s="4" t="s">
        <v>22</v>
      </c>
      <c r="N202" s="4" t="s">
        <v>9</v>
      </c>
      <c r="O202" s="2" t="s">
        <v>70</v>
      </c>
      <c r="P202" s="1"/>
    </row>
    <row r="203" spans="1:16" ht="63" customHeight="1">
      <c r="A203" s="2">
        <v>7089</v>
      </c>
      <c r="B203" s="4" t="s">
        <v>36</v>
      </c>
      <c r="C203" s="13">
        <v>4030202</v>
      </c>
      <c r="D203" s="3" t="s">
        <v>137</v>
      </c>
      <c r="E203" s="2" t="s">
        <v>390</v>
      </c>
      <c r="F203" s="2">
        <v>796</v>
      </c>
      <c r="G203" s="2" t="s">
        <v>3</v>
      </c>
      <c r="H203" s="7" t="s">
        <v>147</v>
      </c>
      <c r="I203" s="2">
        <v>45000000</v>
      </c>
      <c r="J203" s="2" t="s">
        <v>4</v>
      </c>
      <c r="K203" s="7">
        <v>1260</v>
      </c>
      <c r="L203" s="4">
        <v>3.2013</v>
      </c>
      <c r="M203" s="4" t="s">
        <v>22</v>
      </c>
      <c r="N203" s="4" t="s">
        <v>9</v>
      </c>
      <c r="O203" s="2" t="s">
        <v>70</v>
      </c>
      <c r="P203" s="1"/>
    </row>
    <row r="204" spans="1:16" ht="78.75" customHeight="1">
      <c r="A204" s="2">
        <v>7094</v>
      </c>
      <c r="B204" s="4" t="s">
        <v>138</v>
      </c>
      <c r="C204" s="13">
        <v>2944160</v>
      </c>
      <c r="D204" s="3" t="s">
        <v>857</v>
      </c>
      <c r="E204" s="2" t="s">
        <v>390</v>
      </c>
      <c r="F204" s="2">
        <v>796</v>
      </c>
      <c r="G204" s="2" t="s">
        <v>3</v>
      </c>
      <c r="H204" s="7" t="s">
        <v>147</v>
      </c>
      <c r="I204" s="2">
        <v>45000000</v>
      </c>
      <c r="J204" s="2" t="s">
        <v>4</v>
      </c>
      <c r="K204" s="7">
        <v>900</v>
      </c>
      <c r="L204" s="4">
        <v>5.2013</v>
      </c>
      <c r="M204" s="4" t="s">
        <v>22</v>
      </c>
      <c r="N204" s="4" t="s">
        <v>9</v>
      </c>
      <c r="O204" s="2" t="s">
        <v>70</v>
      </c>
      <c r="P204" s="1"/>
    </row>
    <row r="205" spans="1:16" ht="94.5" customHeight="1">
      <c r="A205" s="2">
        <v>7102</v>
      </c>
      <c r="B205" s="2" t="s">
        <v>149</v>
      </c>
      <c r="C205" s="13" t="s">
        <v>150</v>
      </c>
      <c r="D205" s="3" t="s">
        <v>151</v>
      </c>
      <c r="E205" s="2" t="s">
        <v>390</v>
      </c>
      <c r="F205" s="2">
        <v>796</v>
      </c>
      <c r="G205" s="2" t="s">
        <v>3</v>
      </c>
      <c r="H205" s="7" t="s">
        <v>147</v>
      </c>
      <c r="I205" s="2">
        <v>45000000</v>
      </c>
      <c r="J205" s="2" t="s">
        <v>4</v>
      </c>
      <c r="K205" s="7">
        <v>650</v>
      </c>
      <c r="L205" s="4">
        <v>4.2013</v>
      </c>
      <c r="M205" s="4" t="s">
        <v>22</v>
      </c>
      <c r="N205" s="4" t="s">
        <v>9</v>
      </c>
      <c r="O205" s="2" t="s">
        <v>70</v>
      </c>
      <c r="P205" s="1"/>
    </row>
    <row r="206" spans="1:16" ht="94.5" customHeight="1">
      <c r="A206" s="2">
        <v>7104</v>
      </c>
      <c r="B206" s="2" t="s">
        <v>152</v>
      </c>
      <c r="C206" s="13" t="s">
        <v>258</v>
      </c>
      <c r="D206" s="3" t="s">
        <v>153</v>
      </c>
      <c r="E206" s="2" t="s">
        <v>390</v>
      </c>
      <c r="F206" s="2">
        <v>796</v>
      </c>
      <c r="G206" s="2" t="s">
        <v>3</v>
      </c>
      <c r="H206" s="7">
        <v>7050</v>
      </c>
      <c r="I206" s="2">
        <v>45000000</v>
      </c>
      <c r="J206" s="2" t="s">
        <v>4</v>
      </c>
      <c r="K206" s="7">
        <v>3554.237</v>
      </c>
      <c r="L206" s="4" t="s">
        <v>154</v>
      </c>
      <c r="M206" s="4" t="s">
        <v>22</v>
      </c>
      <c r="N206" s="4" t="s">
        <v>9</v>
      </c>
      <c r="O206" s="2" t="s">
        <v>70</v>
      </c>
      <c r="P206" s="1"/>
    </row>
    <row r="207" spans="1:16" ht="38.25" customHeight="1">
      <c r="A207" s="2">
        <v>7106</v>
      </c>
      <c r="B207" s="2" t="s">
        <v>861</v>
      </c>
      <c r="C207" s="13" t="s">
        <v>171</v>
      </c>
      <c r="D207" s="3" t="s">
        <v>964</v>
      </c>
      <c r="E207" s="2" t="s">
        <v>390</v>
      </c>
      <c r="F207" s="2">
        <v>904</v>
      </c>
      <c r="G207" s="2" t="s">
        <v>162</v>
      </c>
      <c r="H207" s="7" t="s">
        <v>111</v>
      </c>
      <c r="I207" s="2">
        <v>45000000</v>
      </c>
      <c r="J207" s="2" t="s">
        <v>4</v>
      </c>
      <c r="K207" s="7">
        <v>2895.7</v>
      </c>
      <c r="L207" s="4">
        <v>5.2013</v>
      </c>
      <c r="M207" s="4">
        <v>12.2013</v>
      </c>
      <c r="N207" s="4" t="s">
        <v>9</v>
      </c>
      <c r="O207" s="2" t="s">
        <v>70</v>
      </c>
      <c r="P207" s="1"/>
    </row>
    <row r="208" spans="1:16" ht="63" customHeight="1">
      <c r="A208" s="2">
        <v>7119</v>
      </c>
      <c r="B208" s="2" t="s">
        <v>200</v>
      </c>
      <c r="C208" s="2" t="s">
        <v>420</v>
      </c>
      <c r="D208" s="3" t="s">
        <v>616</v>
      </c>
      <c r="E208" s="2" t="s">
        <v>159</v>
      </c>
      <c r="F208" s="2">
        <v>168</v>
      </c>
      <c r="G208" s="2" t="s">
        <v>141</v>
      </c>
      <c r="H208" s="7">
        <v>60</v>
      </c>
      <c r="I208" s="2">
        <v>45000000</v>
      </c>
      <c r="J208" s="2" t="s">
        <v>4</v>
      </c>
      <c r="K208" s="7">
        <v>60254.24</v>
      </c>
      <c r="L208" s="4">
        <v>4.2013</v>
      </c>
      <c r="M208" s="4">
        <v>12.2013</v>
      </c>
      <c r="N208" s="4" t="s">
        <v>9</v>
      </c>
      <c r="O208" s="2" t="s">
        <v>70</v>
      </c>
      <c r="P208" s="1"/>
    </row>
    <row r="209" spans="1:16" ht="173.25" customHeight="1">
      <c r="A209" s="2">
        <v>7121</v>
      </c>
      <c r="B209" s="2" t="s">
        <v>51</v>
      </c>
      <c r="C209" s="2" t="s">
        <v>421</v>
      </c>
      <c r="D209" s="3" t="s">
        <v>606</v>
      </c>
      <c r="E209" s="2" t="s">
        <v>390</v>
      </c>
      <c r="F209" s="2">
        <v>796</v>
      </c>
      <c r="G209" s="2" t="s">
        <v>3</v>
      </c>
      <c r="H209" s="7">
        <v>1486</v>
      </c>
      <c r="I209" s="2">
        <v>45000000</v>
      </c>
      <c r="J209" s="2" t="s">
        <v>4</v>
      </c>
      <c r="K209" s="7">
        <v>23018.15</v>
      </c>
      <c r="L209" s="4" t="s">
        <v>237</v>
      </c>
      <c r="M209" s="4">
        <v>12.2013</v>
      </c>
      <c r="N209" s="4" t="s">
        <v>9</v>
      </c>
      <c r="O209" s="2" t="s">
        <v>70</v>
      </c>
      <c r="P209" s="1"/>
    </row>
    <row r="210" spans="1:16" ht="78.75" customHeight="1">
      <c r="A210" s="2">
        <v>7122</v>
      </c>
      <c r="B210" s="2">
        <v>45</v>
      </c>
      <c r="C210" s="13" t="s">
        <v>217</v>
      </c>
      <c r="D210" s="3" t="s">
        <v>611</v>
      </c>
      <c r="E210" s="2" t="s">
        <v>390</v>
      </c>
      <c r="F210" s="2">
        <v>796</v>
      </c>
      <c r="G210" s="2" t="s">
        <v>3</v>
      </c>
      <c r="H210" s="7" t="s">
        <v>147</v>
      </c>
      <c r="I210" s="2">
        <v>45000000</v>
      </c>
      <c r="J210" s="2" t="s">
        <v>4</v>
      </c>
      <c r="K210" s="20">
        <f>1003348.66/1000</f>
        <v>1003.34866</v>
      </c>
      <c r="L210" s="4" t="s">
        <v>8</v>
      </c>
      <c r="M210" s="4" t="s">
        <v>22</v>
      </c>
      <c r="N210" s="4" t="s">
        <v>9</v>
      </c>
      <c r="O210" s="2" t="s">
        <v>70</v>
      </c>
      <c r="P210" s="1"/>
    </row>
    <row r="211" spans="1:16" ht="38.25" customHeight="1">
      <c r="A211" s="2">
        <v>7127</v>
      </c>
      <c r="B211" s="2" t="s">
        <v>424</v>
      </c>
      <c r="C211" s="2" t="s">
        <v>425</v>
      </c>
      <c r="D211" s="3" t="s">
        <v>218</v>
      </c>
      <c r="E211" s="2" t="s">
        <v>390</v>
      </c>
      <c r="F211" s="2">
        <v>796</v>
      </c>
      <c r="G211" s="2" t="s">
        <v>3</v>
      </c>
      <c r="H211" s="7" t="s">
        <v>111</v>
      </c>
      <c r="I211" s="2">
        <v>45000000</v>
      </c>
      <c r="J211" s="2" t="s">
        <v>4</v>
      </c>
      <c r="K211" s="7">
        <f>444915.254237288/1000</f>
        <v>444.915254237288</v>
      </c>
      <c r="L211" s="4" t="s">
        <v>8</v>
      </c>
      <c r="M211" s="4" t="s">
        <v>22</v>
      </c>
      <c r="N211" s="4" t="s">
        <v>9</v>
      </c>
      <c r="O211" s="2" t="s">
        <v>70</v>
      </c>
      <c r="P211" s="1"/>
    </row>
    <row r="212" spans="1:16" ht="76.5" customHeight="1">
      <c r="A212" s="2">
        <v>7128</v>
      </c>
      <c r="B212" s="2">
        <v>51</v>
      </c>
      <c r="C212" s="13" t="s">
        <v>407</v>
      </c>
      <c r="D212" s="3" t="s">
        <v>219</v>
      </c>
      <c r="E212" s="2" t="s">
        <v>390</v>
      </c>
      <c r="F212" s="2">
        <v>796</v>
      </c>
      <c r="G212" s="2" t="s">
        <v>3</v>
      </c>
      <c r="H212" s="7" t="s">
        <v>111</v>
      </c>
      <c r="I212" s="2">
        <v>45000000</v>
      </c>
      <c r="J212" s="2" t="s">
        <v>4</v>
      </c>
      <c r="K212" s="20">
        <f>2150521.63/1000</f>
        <v>2150.5216299999997</v>
      </c>
      <c r="L212" s="4" t="s">
        <v>8</v>
      </c>
      <c r="M212" s="4" t="s">
        <v>22</v>
      </c>
      <c r="N212" s="4" t="s">
        <v>9</v>
      </c>
      <c r="O212" s="2" t="s">
        <v>70</v>
      </c>
      <c r="P212" s="1"/>
    </row>
    <row r="213" spans="1:16" ht="110.25" customHeight="1">
      <c r="A213" s="2">
        <v>7129</v>
      </c>
      <c r="B213" s="2" t="s">
        <v>170</v>
      </c>
      <c r="C213" s="13" t="s">
        <v>231</v>
      </c>
      <c r="D213" s="3" t="s">
        <v>220</v>
      </c>
      <c r="E213" s="2" t="s">
        <v>122</v>
      </c>
      <c r="F213" s="2">
        <v>796</v>
      </c>
      <c r="G213" s="2" t="s">
        <v>3</v>
      </c>
      <c r="H213" s="7" t="s">
        <v>147</v>
      </c>
      <c r="I213" s="2">
        <v>45000000</v>
      </c>
      <c r="J213" s="2" t="s">
        <v>4</v>
      </c>
      <c r="K213" s="7">
        <v>1101.6949152542375</v>
      </c>
      <c r="L213" s="4" t="s">
        <v>8</v>
      </c>
      <c r="M213" s="4" t="s">
        <v>22</v>
      </c>
      <c r="N213" s="4" t="s">
        <v>9</v>
      </c>
      <c r="O213" s="2" t="s">
        <v>70</v>
      </c>
      <c r="P213" s="1"/>
    </row>
    <row r="214" spans="1:16" ht="153" customHeight="1">
      <c r="A214" s="2">
        <v>7133</v>
      </c>
      <c r="B214" s="2" t="s">
        <v>65</v>
      </c>
      <c r="C214" s="13">
        <v>2919550</v>
      </c>
      <c r="D214" s="3" t="s">
        <v>66</v>
      </c>
      <c r="E214" s="2" t="s">
        <v>390</v>
      </c>
      <c r="F214" s="2">
        <v>796</v>
      </c>
      <c r="G214" s="2" t="s">
        <v>3</v>
      </c>
      <c r="H214" s="7" t="s">
        <v>111</v>
      </c>
      <c r="I214" s="2">
        <v>45000000</v>
      </c>
      <c r="J214" s="2" t="s">
        <v>4</v>
      </c>
      <c r="K214" s="7">
        <v>5230.743</v>
      </c>
      <c r="L214" s="4" t="s">
        <v>8</v>
      </c>
      <c r="M214" s="4" t="s">
        <v>22</v>
      </c>
      <c r="N214" s="4" t="s">
        <v>9</v>
      </c>
      <c r="O214" s="2" t="s">
        <v>70</v>
      </c>
      <c r="P214" s="1"/>
    </row>
    <row r="215" spans="1:16" ht="99.75" customHeight="1">
      <c r="A215" s="2">
        <v>7134</v>
      </c>
      <c r="B215" s="2" t="s">
        <v>418</v>
      </c>
      <c r="C215" s="2" t="s">
        <v>419</v>
      </c>
      <c r="D215" s="3" t="s">
        <v>612</v>
      </c>
      <c r="E215" s="2" t="s">
        <v>390</v>
      </c>
      <c r="F215" s="2">
        <v>796</v>
      </c>
      <c r="G215" s="2" t="s">
        <v>3</v>
      </c>
      <c r="H215" s="7" t="s">
        <v>147</v>
      </c>
      <c r="I215" s="2">
        <v>45000000</v>
      </c>
      <c r="J215" s="2" t="s">
        <v>4</v>
      </c>
      <c r="K215" s="7" t="s">
        <v>875</v>
      </c>
      <c r="L215" s="4">
        <v>5.2013</v>
      </c>
      <c r="M215" s="4" t="s">
        <v>191</v>
      </c>
      <c r="N215" s="4" t="s">
        <v>9</v>
      </c>
      <c r="O215" s="2" t="s">
        <v>70</v>
      </c>
      <c r="P215" s="1"/>
    </row>
    <row r="216" spans="1:16" ht="76.5" customHeight="1">
      <c r="A216" s="2">
        <v>7136</v>
      </c>
      <c r="B216" s="2" t="s">
        <v>860</v>
      </c>
      <c r="C216" s="13" t="s">
        <v>226</v>
      </c>
      <c r="D216" s="3" t="s">
        <v>221</v>
      </c>
      <c r="E216" s="2" t="s">
        <v>390</v>
      </c>
      <c r="F216" s="2">
        <v>796</v>
      </c>
      <c r="G216" s="2" t="s">
        <v>3</v>
      </c>
      <c r="H216" s="7">
        <v>1</v>
      </c>
      <c r="I216" s="2">
        <v>45000000</v>
      </c>
      <c r="J216" s="2" t="s">
        <v>4</v>
      </c>
      <c r="K216" s="7">
        <v>1181.39831</v>
      </c>
      <c r="L216" s="4" t="s">
        <v>8</v>
      </c>
      <c r="M216" s="4" t="s">
        <v>22</v>
      </c>
      <c r="N216" s="4" t="s">
        <v>9</v>
      </c>
      <c r="O216" s="2" t="s">
        <v>70</v>
      </c>
      <c r="P216" s="1"/>
    </row>
    <row r="217" spans="1:16" ht="76.5" customHeight="1">
      <c r="A217" s="2">
        <v>7137</v>
      </c>
      <c r="B217" s="2" t="s">
        <v>860</v>
      </c>
      <c r="C217" s="13" t="s">
        <v>226</v>
      </c>
      <c r="D217" s="3" t="s">
        <v>222</v>
      </c>
      <c r="E217" s="2" t="s">
        <v>390</v>
      </c>
      <c r="F217" s="2">
        <v>796</v>
      </c>
      <c r="G217" s="2" t="s">
        <v>3</v>
      </c>
      <c r="H217" s="7">
        <v>1</v>
      </c>
      <c r="I217" s="2">
        <v>45000000</v>
      </c>
      <c r="J217" s="2" t="s">
        <v>4</v>
      </c>
      <c r="K217" s="7">
        <v>1243.59</v>
      </c>
      <c r="L217" s="4" t="s">
        <v>8</v>
      </c>
      <c r="M217" s="4" t="s">
        <v>22</v>
      </c>
      <c r="N217" s="4" t="s">
        <v>9</v>
      </c>
      <c r="O217" s="2" t="s">
        <v>70</v>
      </c>
      <c r="P217" s="1"/>
    </row>
    <row r="218" spans="1:16" ht="76.5" customHeight="1">
      <c r="A218" s="2">
        <v>7138</v>
      </c>
      <c r="B218" s="2" t="s">
        <v>860</v>
      </c>
      <c r="C218" s="13" t="s">
        <v>226</v>
      </c>
      <c r="D218" s="3" t="s">
        <v>225</v>
      </c>
      <c r="E218" s="2" t="s">
        <v>390</v>
      </c>
      <c r="F218" s="2">
        <v>796</v>
      </c>
      <c r="G218" s="2" t="s">
        <v>3</v>
      </c>
      <c r="H218" s="7">
        <v>1</v>
      </c>
      <c r="I218" s="2">
        <v>45000000</v>
      </c>
      <c r="J218" s="2" t="s">
        <v>4</v>
      </c>
      <c r="K218" s="7">
        <v>728.14</v>
      </c>
      <c r="L218" s="4" t="s">
        <v>8</v>
      </c>
      <c r="M218" s="4" t="s">
        <v>22</v>
      </c>
      <c r="N218" s="4" t="s">
        <v>9</v>
      </c>
      <c r="O218" s="2" t="s">
        <v>70</v>
      </c>
      <c r="P218" s="1"/>
    </row>
    <row r="219" spans="1:16" ht="63.75" customHeight="1">
      <c r="A219" s="2">
        <v>7141</v>
      </c>
      <c r="B219" s="15" t="s">
        <v>140</v>
      </c>
      <c r="C219" s="13">
        <v>7020020</v>
      </c>
      <c r="D219" s="3" t="s">
        <v>229</v>
      </c>
      <c r="E219" s="2" t="s">
        <v>390</v>
      </c>
      <c r="F219" s="2">
        <v>796</v>
      </c>
      <c r="G219" s="2" t="s">
        <v>3</v>
      </c>
      <c r="H219" s="7">
        <v>1</v>
      </c>
      <c r="I219" s="2">
        <v>45000000</v>
      </c>
      <c r="J219" s="2" t="s">
        <v>4</v>
      </c>
      <c r="K219" s="7">
        <v>4762.9</v>
      </c>
      <c r="L219" s="4" t="s">
        <v>8</v>
      </c>
      <c r="M219" s="4" t="s">
        <v>22</v>
      </c>
      <c r="N219" s="4" t="s">
        <v>9</v>
      </c>
      <c r="O219" s="2" t="s">
        <v>70</v>
      </c>
      <c r="P219" s="1"/>
    </row>
    <row r="220" spans="1:16" ht="76.5" customHeight="1">
      <c r="A220" s="2">
        <v>7146</v>
      </c>
      <c r="B220" s="2" t="s">
        <v>13</v>
      </c>
      <c r="C220" s="13" t="s">
        <v>259</v>
      </c>
      <c r="D220" s="3" t="s">
        <v>846</v>
      </c>
      <c r="E220" s="2" t="s">
        <v>390</v>
      </c>
      <c r="F220" s="2">
        <v>796</v>
      </c>
      <c r="G220" s="2" t="s">
        <v>3</v>
      </c>
      <c r="H220" s="7">
        <v>1</v>
      </c>
      <c r="I220" s="2">
        <v>45000000</v>
      </c>
      <c r="J220" s="2" t="s">
        <v>4</v>
      </c>
      <c r="K220" s="7">
        <f>6500/1.18</f>
        <v>5508.474576271186</v>
      </c>
      <c r="L220" s="4">
        <v>4.2013</v>
      </c>
      <c r="M220" s="4">
        <v>4.2014</v>
      </c>
      <c r="N220" s="2" t="s">
        <v>9</v>
      </c>
      <c r="O220" s="2" t="s">
        <v>70</v>
      </c>
      <c r="P220" s="1"/>
    </row>
    <row r="221" spans="1:16" ht="78.75" customHeight="1">
      <c r="A221" s="2">
        <v>7157</v>
      </c>
      <c r="B221" s="2" t="s">
        <v>387</v>
      </c>
      <c r="C221" s="13" t="s">
        <v>388</v>
      </c>
      <c r="D221" s="3" t="s">
        <v>386</v>
      </c>
      <c r="E221" s="2" t="s">
        <v>390</v>
      </c>
      <c r="F221" s="2">
        <v>796</v>
      </c>
      <c r="G221" s="2" t="s">
        <v>3</v>
      </c>
      <c r="H221" s="7">
        <v>1</v>
      </c>
      <c r="I221" s="2">
        <v>45000000</v>
      </c>
      <c r="J221" s="2" t="s">
        <v>4</v>
      </c>
      <c r="K221" s="7">
        <f>1896.21/1.18</f>
        <v>1606.9576271186443</v>
      </c>
      <c r="L221" s="4" t="s">
        <v>8</v>
      </c>
      <c r="M221" s="4" t="s">
        <v>22</v>
      </c>
      <c r="N221" s="4" t="s">
        <v>9</v>
      </c>
      <c r="O221" s="2" t="s">
        <v>70</v>
      </c>
      <c r="P221" s="1"/>
    </row>
    <row r="222" spans="1:16" ht="78.75" customHeight="1">
      <c r="A222" s="2">
        <v>7158</v>
      </c>
      <c r="B222" s="2" t="s">
        <v>170</v>
      </c>
      <c r="C222" s="13" t="s">
        <v>231</v>
      </c>
      <c r="D222" s="3" t="s">
        <v>410</v>
      </c>
      <c r="E222" s="2" t="s">
        <v>390</v>
      </c>
      <c r="F222" s="2">
        <v>796</v>
      </c>
      <c r="G222" s="2" t="s">
        <v>3</v>
      </c>
      <c r="H222" s="7">
        <v>1</v>
      </c>
      <c r="I222" s="2">
        <v>45000000</v>
      </c>
      <c r="J222" s="2" t="s">
        <v>4</v>
      </c>
      <c r="K222" s="7">
        <v>7000</v>
      </c>
      <c r="L222" s="4">
        <v>5.2013</v>
      </c>
      <c r="M222" s="4" t="s">
        <v>22</v>
      </c>
      <c r="N222" s="4" t="s">
        <v>9</v>
      </c>
      <c r="O222" s="2" t="s">
        <v>70</v>
      </c>
      <c r="P222" s="1"/>
    </row>
    <row r="223" spans="1:16" ht="78.75" customHeight="1">
      <c r="A223" s="2">
        <v>7159</v>
      </c>
      <c r="B223" s="2" t="s">
        <v>422</v>
      </c>
      <c r="C223" s="13" t="s">
        <v>231</v>
      </c>
      <c r="D223" s="3" t="s">
        <v>411</v>
      </c>
      <c r="E223" s="2" t="s">
        <v>412</v>
      </c>
      <c r="F223" s="2">
        <v>796</v>
      </c>
      <c r="G223" s="2" t="s">
        <v>3</v>
      </c>
      <c r="H223" s="7" t="s">
        <v>147</v>
      </c>
      <c r="I223" s="2">
        <v>45000000</v>
      </c>
      <c r="J223" s="2" t="s">
        <v>4</v>
      </c>
      <c r="K223" s="7">
        <v>2490.417</v>
      </c>
      <c r="L223" s="4" t="s">
        <v>89</v>
      </c>
      <c r="M223" s="4" t="s">
        <v>22</v>
      </c>
      <c r="N223" s="4" t="s">
        <v>9</v>
      </c>
      <c r="O223" s="2" t="s">
        <v>70</v>
      </c>
      <c r="P223" s="1"/>
    </row>
    <row r="224" spans="1:16" ht="63" customHeight="1">
      <c r="A224" s="2">
        <v>7181</v>
      </c>
      <c r="B224" s="4" t="s">
        <v>430</v>
      </c>
      <c r="C224" s="2" t="s">
        <v>429</v>
      </c>
      <c r="D224" s="3" t="s">
        <v>426</v>
      </c>
      <c r="E224" s="2" t="s">
        <v>390</v>
      </c>
      <c r="F224" s="2">
        <v>796</v>
      </c>
      <c r="G224" s="2" t="s">
        <v>3</v>
      </c>
      <c r="H224" s="7">
        <v>1946</v>
      </c>
      <c r="I224" s="2">
        <v>45000000</v>
      </c>
      <c r="J224" s="2" t="s">
        <v>4</v>
      </c>
      <c r="K224" s="7">
        <v>10580.044</v>
      </c>
      <c r="L224" s="4" t="s">
        <v>8</v>
      </c>
      <c r="M224" s="4" t="s">
        <v>22</v>
      </c>
      <c r="N224" s="4" t="s">
        <v>9</v>
      </c>
      <c r="O224" s="2" t="s">
        <v>80</v>
      </c>
      <c r="P224" s="1"/>
    </row>
    <row r="225" spans="1:16" ht="94.5" customHeight="1">
      <c r="A225" s="2">
        <v>7182</v>
      </c>
      <c r="B225" s="2" t="s">
        <v>428</v>
      </c>
      <c r="C225" s="13" t="s">
        <v>427</v>
      </c>
      <c r="D225" s="3" t="s">
        <v>433</v>
      </c>
      <c r="E225" s="2" t="s">
        <v>390</v>
      </c>
      <c r="F225" s="2">
        <v>796</v>
      </c>
      <c r="G225" s="2" t="s">
        <v>3</v>
      </c>
      <c r="H225" s="7">
        <v>1</v>
      </c>
      <c r="I225" s="2">
        <v>45000000</v>
      </c>
      <c r="J225" s="2" t="s">
        <v>4</v>
      </c>
      <c r="K225" s="7">
        <v>3722.35</v>
      </c>
      <c r="L225" s="4" t="s">
        <v>8</v>
      </c>
      <c r="M225" s="4" t="s">
        <v>22</v>
      </c>
      <c r="N225" s="4" t="s">
        <v>9</v>
      </c>
      <c r="O225" s="2" t="s">
        <v>70</v>
      </c>
      <c r="P225" s="1"/>
    </row>
    <row r="226" spans="1:16" ht="76.5" customHeight="1">
      <c r="A226" s="2">
        <v>7184</v>
      </c>
      <c r="B226" s="4" t="s">
        <v>90</v>
      </c>
      <c r="C226" s="13">
        <v>4560593</v>
      </c>
      <c r="D226" s="3" t="s">
        <v>447</v>
      </c>
      <c r="E226" s="2" t="s">
        <v>390</v>
      </c>
      <c r="F226" s="2">
        <v>796</v>
      </c>
      <c r="G226" s="2" t="s">
        <v>3</v>
      </c>
      <c r="H226" s="7">
        <v>1</v>
      </c>
      <c r="I226" s="2">
        <v>45000000</v>
      </c>
      <c r="J226" s="2" t="s">
        <v>4</v>
      </c>
      <c r="K226" s="7">
        <f>10000/1.18</f>
        <v>8474.57627118644</v>
      </c>
      <c r="L226" s="4" t="s">
        <v>8</v>
      </c>
      <c r="M226" s="4" t="s">
        <v>22</v>
      </c>
      <c r="N226" s="4" t="s">
        <v>9</v>
      </c>
      <c r="O226" s="2" t="s">
        <v>70</v>
      </c>
      <c r="P226" s="1"/>
    </row>
    <row r="227" spans="1:16" ht="63" customHeight="1">
      <c r="A227" s="2">
        <v>7186</v>
      </c>
      <c r="B227" s="5" t="s">
        <v>180</v>
      </c>
      <c r="C227" s="13">
        <v>7492000</v>
      </c>
      <c r="D227" s="11" t="s">
        <v>434</v>
      </c>
      <c r="E227" s="2" t="s">
        <v>390</v>
      </c>
      <c r="F227" s="2">
        <v>796</v>
      </c>
      <c r="G227" s="2" t="s">
        <v>3</v>
      </c>
      <c r="H227" s="7">
        <v>1</v>
      </c>
      <c r="I227" s="2">
        <v>45000000</v>
      </c>
      <c r="J227" s="2" t="s">
        <v>4</v>
      </c>
      <c r="K227" s="20">
        <f>908600/1000</f>
        <v>908.6</v>
      </c>
      <c r="L227" s="4" t="s">
        <v>21</v>
      </c>
      <c r="M227" s="4" t="s">
        <v>191</v>
      </c>
      <c r="N227" s="4" t="s">
        <v>9</v>
      </c>
      <c r="O227" s="2" t="s">
        <v>70</v>
      </c>
      <c r="P227" s="1"/>
    </row>
    <row r="228" spans="1:16" ht="110.25" customHeight="1">
      <c r="A228" s="2">
        <v>7187</v>
      </c>
      <c r="B228" s="2" t="s">
        <v>13</v>
      </c>
      <c r="C228" s="13" t="s">
        <v>231</v>
      </c>
      <c r="D228" s="11" t="s">
        <v>436</v>
      </c>
      <c r="E228" s="2" t="s">
        <v>390</v>
      </c>
      <c r="F228" s="2">
        <v>796</v>
      </c>
      <c r="G228" s="2" t="s">
        <v>3</v>
      </c>
      <c r="H228" s="7">
        <v>1</v>
      </c>
      <c r="I228" s="2">
        <v>45000000</v>
      </c>
      <c r="J228" s="2" t="s">
        <v>4</v>
      </c>
      <c r="K228" s="20">
        <f>25000000/1000</f>
        <v>25000</v>
      </c>
      <c r="L228" s="4" t="s">
        <v>89</v>
      </c>
      <c r="M228" s="4" t="s">
        <v>22</v>
      </c>
      <c r="N228" s="4" t="s">
        <v>9</v>
      </c>
      <c r="O228" s="2" t="s">
        <v>70</v>
      </c>
      <c r="P228" s="1"/>
    </row>
    <row r="229" spans="1:16" ht="63" customHeight="1">
      <c r="A229" s="2">
        <v>7188</v>
      </c>
      <c r="B229" s="2" t="s">
        <v>14</v>
      </c>
      <c r="C229" s="2">
        <v>2949228</v>
      </c>
      <c r="D229" s="11" t="s">
        <v>279</v>
      </c>
      <c r="E229" s="2" t="s">
        <v>390</v>
      </c>
      <c r="F229" s="2">
        <v>796</v>
      </c>
      <c r="G229" s="2" t="s">
        <v>3</v>
      </c>
      <c r="H229" s="7">
        <v>1</v>
      </c>
      <c r="I229" s="2">
        <v>45000000</v>
      </c>
      <c r="J229" s="2" t="s">
        <v>4</v>
      </c>
      <c r="K229" s="7">
        <v>400</v>
      </c>
      <c r="L229" s="4" t="s">
        <v>89</v>
      </c>
      <c r="M229" s="4" t="s">
        <v>22</v>
      </c>
      <c r="N229" s="2" t="s">
        <v>9</v>
      </c>
      <c r="O229" s="2" t="s">
        <v>70</v>
      </c>
      <c r="P229" s="1"/>
    </row>
    <row r="230" spans="1:16" ht="68.25" customHeight="1">
      <c r="A230" s="2">
        <v>7189</v>
      </c>
      <c r="B230" s="2" t="s">
        <v>216</v>
      </c>
      <c r="C230" s="13" t="s">
        <v>242</v>
      </c>
      <c r="D230" s="11" t="s">
        <v>435</v>
      </c>
      <c r="E230" s="2" t="s">
        <v>390</v>
      </c>
      <c r="F230" s="2">
        <v>796</v>
      </c>
      <c r="G230" s="2" t="s">
        <v>3</v>
      </c>
      <c r="H230" s="7">
        <v>1</v>
      </c>
      <c r="I230" s="2">
        <v>45000000</v>
      </c>
      <c r="J230" s="2" t="s">
        <v>4</v>
      </c>
      <c r="K230" s="20">
        <f>4439000/1000</f>
        <v>4439</v>
      </c>
      <c r="L230" s="4" t="s">
        <v>18</v>
      </c>
      <c r="M230" s="4" t="s">
        <v>22</v>
      </c>
      <c r="N230" s="4" t="s">
        <v>9</v>
      </c>
      <c r="O230" s="2" t="s">
        <v>70</v>
      </c>
      <c r="P230" s="1"/>
    </row>
    <row r="231" spans="1:16" ht="173.25" customHeight="1">
      <c r="A231" s="2">
        <v>7224</v>
      </c>
      <c r="B231" s="2" t="s">
        <v>170</v>
      </c>
      <c r="C231" s="13" t="s">
        <v>231</v>
      </c>
      <c r="D231" s="3" t="s">
        <v>882</v>
      </c>
      <c r="E231" s="2" t="s">
        <v>390</v>
      </c>
      <c r="F231" s="2">
        <v>796</v>
      </c>
      <c r="G231" s="2" t="s">
        <v>3</v>
      </c>
      <c r="H231" s="7">
        <v>1</v>
      </c>
      <c r="I231" s="2">
        <v>45000000</v>
      </c>
      <c r="J231" s="2" t="s">
        <v>4</v>
      </c>
      <c r="K231" s="20">
        <f>8528100/1000</f>
        <v>8528.1</v>
      </c>
      <c r="L231" s="4">
        <v>6.2013</v>
      </c>
      <c r="M231" s="4" t="s">
        <v>22</v>
      </c>
      <c r="N231" s="4" t="s">
        <v>9</v>
      </c>
      <c r="O231" s="2" t="s">
        <v>80</v>
      </c>
      <c r="P231" s="1"/>
    </row>
    <row r="232" spans="1:16" ht="47.25" customHeight="1">
      <c r="A232" s="2">
        <v>7225</v>
      </c>
      <c r="B232" s="16">
        <v>42</v>
      </c>
      <c r="C232" s="17">
        <v>4200000</v>
      </c>
      <c r="D232" s="3" t="s">
        <v>448</v>
      </c>
      <c r="E232" s="2" t="s">
        <v>390</v>
      </c>
      <c r="F232" s="2" t="s">
        <v>10</v>
      </c>
      <c r="G232" s="2" t="s">
        <v>449</v>
      </c>
      <c r="H232" s="7">
        <v>120</v>
      </c>
      <c r="I232" s="2">
        <v>45000000</v>
      </c>
      <c r="J232" s="2" t="s">
        <v>4</v>
      </c>
      <c r="K232" s="7">
        <f>17161500/1000</f>
        <v>17161.5</v>
      </c>
      <c r="L232" s="4" t="s">
        <v>8</v>
      </c>
      <c r="M232" s="4" t="s">
        <v>22</v>
      </c>
      <c r="N232" s="4" t="s">
        <v>9</v>
      </c>
      <c r="O232" s="2" t="s">
        <v>70</v>
      </c>
      <c r="P232" s="1"/>
    </row>
    <row r="233" spans="1:16" ht="63" customHeight="1">
      <c r="A233" s="2">
        <v>7228</v>
      </c>
      <c r="B233" s="2" t="s">
        <v>595</v>
      </c>
      <c r="C233" s="2">
        <v>2916430</v>
      </c>
      <c r="D233" s="3" t="s">
        <v>602</v>
      </c>
      <c r="E233" s="2" t="s">
        <v>390</v>
      </c>
      <c r="F233" s="2">
        <v>796</v>
      </c>
      <c r="G233" s="2" t="s">
        <v>3</v>
      </c>
      <c r="H233" s="7" t="s">
        <v>111</v>
      </c>
      <c r="I233" s="2">
        <v>45000000</v>
      </c>
      <c r="J233" s="2" t="s">
        <v>4</v>
      </c>
      <c r="K233" s="7">
        <f>1697073.66/1000</f>
        <v>1697.07366</v>
      </c>
      <c r="L233" s="4" t="s">
        <v>8</v>
      </c>
      <c r="M233" s="4">
        <v>12.2013</v>
      </c>
      <c r="N233" s="4" t="s">
        <v>9</v>
      </c>
      <c r="O233" s="2" t="s">
        <v>70</v>
      </c>
      <c r="P233" s="1"/>
    </row>
    <row r="234" spans="1:16" ht="173.25" customHeight="1">
      <c r="A234" s="2">
        <v>7229</v>
      </c>
      <c r="B234" s="2" t="s">
        <v>594</v>
      </c>
      <c r="C234" s="2">
        <v>4522050</v>
      </c>
      <c r="D234" s="3" t="s">
        <v>450</v>
      </c>
      <c r="E234" s="2" t="s">
        <v>390</v>
      </c>
      <c r="F234" s="2">
        <v>796</v>
      </c>
      <c r="G234" s="2" t="s">
        <v>3</v>
      </c>
      <c r="H234" s="7" t="s">
        <v>111</v>
      </c>
      <c r="I234" s="2">
        <v>45000000</v>
      </c>
      <c r="J234" s="2" t="s">
        <v>4</v>
      </c>
      <c r="K234" s="7">
        <f>5811213.94/1000</f>
        <v>5811.213940000001</v>
      </c>
      <c r="L234" s="4">
        <v>4.2013</v>
      </c>
      <c r="M234" s="4">
        <v>12.2013</v>
      </c>
      <c r="N234" s="4" t="s">
        <v>9</v>
      </c>
      <c r="O234" s="2" t="s">
        <v>80</v>
      </c>
      <c r="P234" s="1"/>
    </row>
    <row r="235" spans="1:16" ht="76.5" customHeight="1">
      <c r="A235" s="2">
        <v>7230</v>
      </c>
      <c r="B235" s="4" t="s">
        <v>432</v>
      </c>
      <c r="C235" s="2" t="s">
        <v>431</v>
      </c>
      <c r="D235" s="3" t="s">
        <v>451</v>
      </c>
      <c r="E235" s="2" t="s">
        <v>390</v>
      </c>
      <c r="F235" s="2">
        <v>796</v>
      </c>
      <c r="G235" s="2" t="s">
        <v>3</v>
      </c>
      <c r="H235" s="7" t="s">
        <v>147</v>
      </c>
      <c r="I235" s="2">
        <v>45000000</v>
      </c>
      <c r="J235" s="2" t="s">
        <v>4</v>
      </c>
      <c r="K235" s="7">
        <f>2801565.92/1000</f>
        <v>2801.56592</v>
      </c>
      <c r="L235" s="4" t="s">
        <v>8</v>
      </c>
      <c r="M235" s="4" t="s">
        <v>22</v>
      </c>
      <c r="N235" s="4" t="s">
        <v>9</v>
      </c>
      <c r="O235" s="2" t="s">
        <v>70</v>
      </c>
      <c r="P235" s="1"/>
    </row>
    <row r="236" spans="1:16" ht="51" customHeight="1">
      <c r="A236" s="2">
        <v>7231</v>
      </c>
      <c r="B236" s="4" t="s">
        <v>90</v>
      </c>
      <c r="C236" s="13" t="s">
        <v>239</v>
      </c>
      <c r="D236" s="42" t="s">
        <v>736</v>
      </c>
      <c r="E236" s="2" t="s">
        <v>390</v>
      </c>
      <c r="F236" s="2">
        <v>796</v>
      </c>
      <c r="G236" s="2" t="s">
        <v>3</v>
      </c>
      <c r="H236" s="7">
        <v>1</v>
      </c>
      <c r="I236" s="2">
        <v>45000000</v>
      </c>
      <c r="J236" s="2" t="s">
        <v>4</v>
      </c>
      <c r="K236" s="7">
        <v>55110.75056</v>
      </c>
      <c r="L236" s="4">
        <v>8.2012</v>
      </c>
      <c r="M236" s="4">
        <v>12.2013</v>
      </c>
      <c r="N236" s="4" t="s">
        <v>9</v>
      </c>
      <c r="O236" s="2" t="s">
        <v>70</v>
      </c>
      <c r="P236" s="1"/>
    </row>
    <row r="237" spans="1:16" ht="51" customHeight="1">
      <c r="A237" s="2">
        <v>7232</v>
      </c>
      <c r="B237" s="4" t="s">
        <v>90</v>
      </c>
      <c r="C237" s="13" t="s">
        <v>239</v>
      </c>
      <c r="D237" s="42" t="s">
        <v>737</v>
      </c>
      <c r="E237" s="2" t="s">
        <v>390</v>
      </c>
      <c r="F237" s="2">
        <v>796</v>
      </c>
      <c r="G237" s="2" t="s">
        <v>3</v>
      </c>
      <c r="H237" s="7">
        <v>1</v>
      </c>
      <c r="I237" s="2">
        <v>45000000</v>
      </c>
      <c r="J237" s="2" t="s">
        <v>4</v>
      </c>
      <c r="K237" s="7">
        <v>12195.9938</v>
      </c>
      <c r="L237" s="4">
        <v>9.2012</v>
      </c>
      <c r="M237" s="4">
        <v>11.2013</v>
      </c>
      <c r="N237" s="4" t="s">
        <v>9</v>
      </c>
      <c r="O237" s="2" t="s">
        <v>70</v>
      </c>
      <c r="P237" s="1"/>
    </row>
    <row r="238" spans="1:16" ht="51" customHeight="1">
      <c r="A238" s="2">
        <v>7233</v>
      </c>
      <c r="B238" s="4" t="s">
        <v>90</v>
      </c>
      <c r="C238" s="13" t="s">
        <v>239</v>
      </c>
      <c r="D238" s="42" t="s">
        <v>738</v>
      </c>
      <c r="E238" s="2" t="s">
        <v>390</v>
      </c>
      <c r="F238" s="2">
        <v>796</v>
      </c>
      <c r="G238" s="2" t="s">
        <v>3</v>
      </c>
      <c r="H238" s="7">
        <v>1</v>
      </c>
      <c r="I238" s="2">
        <v>45000000</v>
      </c>
      <c r="J238" s="2" t="s">
        <v>4</v>
      </c>
      <c r="K238" s="43">
        <v>14646.71</v>
      </c>
      <c r="L238" s="4" t="s">
        <v>184</v>
      </c>
      <c r="M238" s="4">
        <v>9.2013</v>
      </c>
      <c r="N238" s="4" t="s">
        <v>9</v>
      </c>
      <c r="O238" s="2" t="s">
        <v>70</v>
      </c>
      <c r="P238" s="1"/>
    </row>
    <row r="239" spans="1:16" ht="38.25" customHeight="1">
      <c r="A239" s="2">
        <v>7234</v>
      </c>
      <c r="B239" s="4" t="s">
        <v>90</v>
      </c>
      <c r="C239" s="13" t="s">
        <v>239</v>
      </c>
      <c r="D239" s="42" t="s">
        <v>739</v>
      </c>
      <c r="E239" s="2" t="s">
        <v>390</v>
      </c>
      <c r="F239" s="2">
        <v>796</v>
      </c>
      <c r="G239" s="2" t="s">
        <v>3</v>
      </c>
      <c r="H239" s="7">
        <v>1</v>
      </c>
      <c r="I239" s="2">
        <v>45000000</v>
      </c>
      <c r="J239" s="2" t="s">
        <v>4</v>
      </c>
      <c r="K239" s="43">
        <v>24302.74</v>
      </c>
      <c r="L239" s="4" t="s">
        <v>184</v>
      </c>
      <c r="M239" s="4">
        <v>10.2013</v>
      </c>
      <c r="N239" s="4" t="s">
        <v>9</v>
      </c>
      <c r="O239" s="2" t="s">
        <v>70</v>
      </c>
      <c r="P239" s="1"/>
    </row>
    <row r="240" spans="1:16" ht="38.25" customHeight="1">
      <c r="A240" s="2">
        <v>7235</v>
      </c>
      <c r="B240" s="4" t="s">
        <v>90</v>
      </c>
      <c r="C240" s="13" t="s">
        <v>239</v>
      </c>
      <c r="D240" s="42" t="s">
        <v>740</v>
      </c>
      <c r="E240" s="2" t="s">
        <v>390</v>
      </c>
      <c r="F240" s="2">
        <v>796</v>
      </c>
      <c r="G240" s="2" t="s">
        <v>3</v>
      </c>
      <c r="H240" s="7">
        <v>1</v>
      </c>
      <c r="I240" s="2">
        <v>45000000</v>
      </c>
      <c r="J240" s="2" t="s">
        <v>4</v>
      </c>
      <c r="K240" s="43">
        <v>30444.53</v>
      </c>
      <c r="L240" s="4" t="s">
        <v>184</v>
      </c>
      <c r="M240" s="4">
        <v>12.2013</v>
      </c>
      <c r="N240" s="4" t="s">
        <v>9</v>
      </c>
      <c r="O240" s="2" t="s">
        <v>70</v>
      </c>
      <c r="P240" s="1"/>
    </row>
    <row r="241" spans="1:16" ht="38.25" customHeight="1">
      <c r="A241" s="2">
        <v>7236</v>
      </c>
      <c r="B241" s="4" t="s">
        <v>90</v>
      </c>
      <c r="C241" s="13" t="s">
        <v>239</v>
      </c>
      <c r="D241" s="42" t="s">
        <v>741</v>
      </c>
      <c r="E241" s="2" t="s">
        <v>390</v>
      </c>
      <c r="F241" s="2">
        <v>796</v>
      </c>
      <c r="G241" s="2" t="s">
        <v>3</v>
      </c>
      <c r="H241" s="7">
        <v>1</v>
      </c>
      <c r="I241" s="2">
        <v>45000000</v>
      </c>
      <c r="J241" s="2" t="s">
        <v>4</v>
      </c>
      <c r="K241" s="43">
        <v>8375.14214</v>
      </c>
      <c r="L241" s="4" t="s">
        <v>184</v>
      </c>
      <c r="M241" s="4">
        <v>10.2013</v>
      </c>
      <c r="N241" s="4" t="s">
        <v>9</v>
      </c>
      <c r="O241" s="2" t="s">
        <v>70</v>
      </c>
      <c r="P241" s="1"/>
    </row>
    <row r="242" spans="1:16" ht="38.25" customHeight="1">
      <c r="A242" s="2">
        <v>7237</v>
      </c>
      <c r="B242" s="4" t="s">
        <v>90</v>
      </c>
      <c r="C242" s="13" t="s">
        <v>239</v>
      </c>
      <c r="D242" s="42" t="s">
        <v>742</v>
      </c>
      <c r="E242" s="2" t="s">
        <v>390</v>
      </c>
      <c r="F242" s="2">
        <v>796</v>
      </c>
      <c r="G242" s="2" t="s">
        <v>3</v>
      </c>
      <c r="H242" s="7">
        <v>1</v>
      </c>
      <c r="I242" s="2">
        <v>45000000</v>
      </c>
      <c r="J242" s="2" t="s">
        <v>4</v>
      </c>
      <c r="K242" s="43">
        <v>22755.78</v>
      </c>
      <c r="L242" s="4" t="s">
        <v>236</v>
      </c>
      <c r="M242" s="4">
        <v>4.2013</v>
      </c>
      <c r="N242" s="4" t="s">
        <v>9</v>
      </c>
      <c r="O242" s="2" t="s">
        <v>70</v>
      </c>
      <c r="P242" s="1"/>
    </row>
    <row r="243" spans="1:16" ht="38.25" customHeight="1">
      <c r="A243" s="2">
        <v>7238</v>
      </c>
      <c r="B243" s="4" t="s">
        <v>90</v>
      </c>
      <c r="C243" s="13" t="s">
        <v>239</v>
      </c>
      <c r="D243" s="42" t="s">
        <v>743</v>
      </c>
      <c r="E243" s="2" t="s">
        <v>390</v>
      </c>
      <c r="F243" s="2">
        <v>796</v>
      </c>
      <c r="G243" s="2" t="s">
        <v>3</v>
      </c>
      <c r="H243" s="7">
        <v>1</v>
      </c>
      <c r="I243" s="2">
        <v>45000000</v>
      </c>
      <c r="J243" s="2" t="s">
        <v>4</v>
      </c>
      <c r="K243" s="43">
        <v>39136.59</v>
      </c>
      <c r="L243" s="4" t="s">
        <v>193</v>
      </c>
      <c r="M243" s="4">
        <v>12.2013</v>
      </c>
      <c r="N243" s="4" t="s">
        <v>9</v>
      </c>
      <c r="O243" s="2" t="s">
        <v>70</v>
      </c>
      <c r="P243" s="1"/>
    </row>
    <row r="244" spans="1:16" ht="51" customHeight="1">
      <c r="A244" s="2">
        <v>7239</v>
      </c>
      <c r="B244" s="4" t="s">
        <v>90</v>
      </c>
      <c r="C244" s="13" t="s">
        <v>239</v>
      </c>
      <c r="D244" s="42" t="s">
        <v>744</v>
      </c>
      <c r="E244" s="2" t="s">
        <v>390</v>
      </c>
      <c r="F244" s="2">
        <v>796</v>
      </c>
      <c r="G244" s="2" t="s">
        <v>3</v>
      </c>
      <c r="H244" s="7">
        <v>1</v>
      </c>
      <c r="I244" s="2">
        <v>45000000</v>
      </c>
      <c r="J244" s="2" t="s">
        <v>4</v>
      </c>
      <c r="K244" s="43">
        <v>18188.48445</v>
      </c>
      <c r="L244" s="4">
        <v>7.2012</v>
      </c>
      <c r="M244" s="4">
        <v>12.2013</v>
      </c>
      <c r="N244" s="4" t="s">
        <v>9</v>
      </c>
      <c r="O244" s="2" t="s">
        <v>70</v>
      </c>
      <c r="P244" s="1"/>
    </row>
    <row r="245" spans="1:16" ht="38.25" customHeight="1">
      <c r="A245" s="2">
        <v>7240</v>
      </c>
      <c r="B245" s="4" t="s">
        <v>90</v>
      </c>
      <c r="C245" s="13" t="s">
        <v>239</v>
      </c>
      <c r="D245" s="42" t="s">
        <v>745</v>
      </c>
      <c r="E245" s="2" t="s">
        <v>390</v>
      </c>
      <c r="F245" s="2">
        <v>796</v>
      </c>
      <c r="G245" s="2" t="s">
        <v>3</v>
      </c>
      <c r="H245" s="7">
        <v>1</v>
      </c>
      <c r="I245" s="2">
        <v>45000000</v>
      </c>
      <c r="J245" s="2" t="s">
        <v>4</v>
      </c>
      <c r="K245" s="43">
        <v>19552.3</v>
      </c>
      <c r="L245" s="4" t="s">
        <v>505</v>
      </c>
      <c r="M245" s="4">
        <v>12.2013</v>
      </c>
      <c r="N245" s="4" t="s">
        <v>9</v>
      </c>
      <c r="O245" s="2" t="s">
        <v>70</v>
      </c>
      <c r="P245" s="1"/>
    </row>
    <row r="246" spans="1:16" ht="51" customHeight="1">
      <c r="A246" s="2">
        <v>7241</v>
      </c>
      <c r="B246" s="4" t="s">
        <v>90</v>
      </c>
      <c r="C246" s="13" t="s">
        <v>239</v>
      </c>
      <c r="D246" s="42" t="s">
        <v>746</v>
      </c>
      <c r="E246" s="2" t="s">
        <v>390</v>
      </c>
      <c r="F246" s="2">
        <v>796</v>
      </c>
      <c r="G246" s="2" t="s">
        <v>3</v>
      </c>
      <c r="H246" s="7">
        <v>1</v>
      </c>
      <c r="I246" s="2">
        <v>45000000</v>
      </c>
      <c r="J246" s="2" t="s">
        <v>4</v>
      </c>
      <c r="K246" s="43">
        <v>19585.07948</v>
      </c>
      <c r="L246" s="4" t="s">
        <v>506</v>
      </c>
      <c r="M246" s="4">
        <v>12.2013</v>
      </c>
      <c r="N246" s="4" t="s">
        <v>9</v>
      </c>
      <c r="O246" s="2" t="s">
        <v>70</v>
      </c>
      <c r="P246" s="1"/>
    </row>
    <row r="247" spans="1:16" ht="51" customHeight="1">
      <c r="A247" s="2">
        <v>7242</v>
      </c>
      <c r="B247" s="2" t="s">
        <v>90</v>
      </c>
      <c r="C247" s="13" t="s">
        <v>239</v>
      </c>
      <c r="D247" s="42" t="s">
        <v>747</v>
      </c>
      <c r="E247" s="2" t="s">
        <v>390</v>
      </c>
      <c r="F247" s="2">
        <v>796</v>
      </c>
      <c r="G247" s="2" t="s">
        <v>3</v>
      </c>
      <c r="H247" s="7">
        <v>1</v>
      </c>
      <c r="I247" s="2">
        <v>45000000</v>
      </c>
      <c r="J247" s="2" t="s">
        <v>4</v>
      </c>
      <c r="K247" s="43">
        <v>11564.06305</v>
      </c>
      <c r="L247" s="4" t="s">
        <v>507</v>
      </c>
      <c r="M247" s="4">
        <v>12.2013</v>
      </c>
      <c r="N247" s="4" t="s">
        <v>9</v>
      </c>
      <c r="O247" s="2" t="s">
        <v>70</v>
      </c>
      <c r="P247" s="1"/>
    </row>
    <row r="248" spans="1:16" ht="51" customHeight="1">
      <c r="A248" s="2">
        <v>7243</v>
      </c>
      <c r="B248" s="2" t="s">
        <v>90</v>
      </c>
      <c r="C248" s="13">
        <v>4521126</v>
      </c>
      <c r="D248" s="42" t="s">
        <v>748</v>
      </c>
      <c r="E248" s="2" t="s">
        <v>390</v>
      </c>
      <c r="F248" s="2">
        <v>796</v>
      </c>
      <c r="G248" s="2" t="s">
        <v>3</v>
      </c>
      <c r="H248" s="7">
        <v>1</v>
      </c>
      <c r="I248" s="2">
        <v>45000000</v>
      </c>
      <c r="J248" s="2" t="s">
        <v>4</v>
      </c>
      <c r="K248" s="43">
        <v>18771.9704</v>
      </c>
      <c r="L248" s="4" t="s">
        <v>507</v>
      </c>
      <c r="M248" s="4">
        <v>12.2013</v>
      </c>
      <c r="N248" s="4" t="s">
        <v>9</v>
      </c>
      <c r="O248" s="2" t="s">
        <v>70</v>
      </c>
      <c r="P248" s="1"/>
    </row>
    <row r="249" spans="1:16" ht="51" customHeight="1">
      <c r="A249" s="2">
        <v>7244</v>
      </c>
      <c r="B249" s="4" t="s">
        <v>90</v>
      </c>
      <c r="C249" s="13" t="s">
        <v>239</v>
      </c>
      <c r="D249" s="42" t="s">
        <v>749</v>
      </c>
      <c r="E249" s="2" t="s">
        <v>390</v>
      </c>
      <c r="F249" s="2">
        <v>796</v>
      </c>
      <c r="G249" s="2" t="s">
        <v>3</v>
      </c>
      <c r="H249" s="7">
        <v>1</v>
      </c>
      <c r="I249" s="2">
        <v>45000000</v>
      </c>
      <c r="J249" s="2" t="s">
        <v>4</v>
      </c>
      <c r="K249" s="7">
        <v>221073.87185</v>
      </c>
      <c r="L249" s="4" t="s">
        <v>18</v>
      </c>
      <c r="M249" s="4">
        <v>12.2013</v>
      </c>
      <c r="N249" s="4" t="s">
        <v>9</v>
      </c>
      <c r="O249" s="2" t="s">
        <v>70</v>
      </c>
      <c r="P249" s="1"/>
    </row>
    <row r="250" spans="1:16" ht="51" customHeight="1">
      <c r="A250" s="2">
        <v>7245</v>
      </c>
      <c r="B250" s="4" t="s">
        <v>90</v>
      </c>
      <c r="C250" s="13" t="s">
        <v>239</v>
      </c>
      <c r="D250" s="42" t="s">
        <v>750</v>
      </c>
      <c r="E250" s="2" t="s">
        <v>390</v>
      </c>
      <c r="F250" s="2">
        <v>796</v>
      </c>
      <c r="G250" s="2" t="s">
        <v>3</v>
      </c>
      <c r="H250" s="7">
        <v>1</v>
      </c>
      <c r="I250" s="2">
        <v>45000000</v>
      </c>
      <c r="J250" s="2" t="s">
        <v>4</v>
      </c>
      <c r="K250" s="7">
        <v>230974.16</v>
      </c>
      <c r="L250" s="4" t="s">
        <v>508</v>
      </c>
      <c r="M250" s="4">
        <v>12.2013</v>
      </c>
      <c r="N250" s="4" t="s">
        <v>9</v>
      </c>
      <c r="O250" s="2" t="s">
        <v>70</v>
      </c>
      <c r="P250" s="1"/>
    </row>
    <row r="251" spans="1:16" ht="51" customHeight="1">
      <c r="A251" s="2">
        <v>7246</v>
      </c>
      <c r="B251" s="4" t="s">
        <v>90</v>
      </c>
      <c r="C251" s="13" t="s">
        <v>239</v>
      </c>
      <c r="D251" s="42" t="s">
        <v>751</v>
      </c>
      <c r="E251" s="2" t="s">
        <v>390</v>
      </c>
      <c r="F251" s="2">
        <v>796</v>
      </c>
      <c r="G251" s="2" t="s">
        <v>3</v>
      </c>
      <c r="H251" s="7">
        <v>1</v>
      </c>
      <c r="I251" s="2">
        <v>45000000</v>
      </c>
      <c r="J251" s="2" t="s">
        <v>4</v>
      </c>
      <c r="K251" s="7">
        <v>216978.74500999998</v>
      </c>
      <c r="L251" s="4" t="s">
        <v>509</v>
      </c>
      <c r="M251" s="4">
        <v>12.2013</v>
      </c>
      <c r="N251" s="4" t="s">
        <v>9</v>
      </c>
      <c r="O251" s="2" t="s">
        <v>70</v>
      </c>
      <c r="P251" s="1"/>
    </row>
    <row r="252" spans="1:16" ht="51" customHeight="1">
      <c r="A252" s="2">
        <v>7247</v>
      </c>
      <c r="B252" s="4" t="s">
        <v>90</v>
      </c>
      <c r="C252" s="13" t="s">
        <v>239</v>
      </c>
      <c r="D252" s="42" t="s">
        <v>752</v>
      </c>
      <c r="E252" s="2" t="s">
        <v>390</v>
      </c>
      <c r="F252" s="2">
        <v>796</v>
      </c>
      <c r="G252" s="2" t="s">
        <v>3</v>
      </c>
      <c r="H252" s="7">
        <v>1</v>
      </c>
      <c r="I252" s="2">
        <v>45000000</v>
      </c>
      <c r="J252" s="2" t="s">
        <v>4</v>
      </c>
      <c r="K252" s="7">
        <v>276145.87</v>
      </c>
      <c r="L252" s="4" t="s">
        <v>184</v>
      </c>
      <c r="M252" s="4">
        <v>12.2013</v>
      </c>
      <c r="N252" s="4" t="s">
        <v>9</v>
      </c>
      <c r="O252" s="2" t="s">
        <v>70</v>
      </c>
      <c r="P252" s="1"/>
    </row>
    <row r="253" spans="1:16" ht="51" customHeight="1">
      <c r="A253" s="2">
        <v>7248</v>
      </c>
      <c r="B253" s="4" t="s">
        <v>90</v>
      </c>
      <c r="C253" s="13" t="s">
        <v>239</v>
      </c>
      <c r="D253" s="42" t="s">
        <v>753</v>
      </c>
      <c r="E253" s="2" t="s">
        <v>390</v>
      </c>
      <c r="F253" s="2">
        <v>796</v>
      </c>
      <c r="G253" s="2" t="s">
        <v>3</v>
      </c>
      <c r="H253" s="7">
        <v>1</v>
      </c>
      <c r="I253" s="2">
        <v>45000000</v>
      </c>
      <c r="J253" s="2" t="s">
        <v>4</v>
      </c>
      <c r="K253" s="7">
        <v>165486.905</v>
      </c>
      <c r="L253" s="4" t="s">
        <v>184</v>
      </c>
      <c r="M253" s="4">
        <v>12.2013</v>
      </c>
      <c r="N253" s="4" t="s">
        <v>9</v>
      </c>
      <c r="O253" s="2" t="s">
        <v>70</v>
      </c>
      <c r="P253" s="1"/>
    </row>
    <row r="254" spans="1:16" ht="51" customHeight="1">
      <c r="A254" s="2">
        <v>7249</v>
      </c>
      <c r="B254" s="4" t="s">
        <v>90</v>
      </c>
      <c r="C254" s="13" t="s">
        <v>239</v>
      </c>
      <c r="D254" s="42" t="s">
        <v>754</v>
      </c>
      <c r="E254" s="2" t="s">
        <v>390</v>
      </c>
      <c r="F254" s="2">
        <v>796</v>
      </c>
      <c r="G254" s="2" t="s">
        <v>3</v>
      </c>
      <c r="H254" s="7">
        <v>1</v>
      </c>
      <c r="I254" s="2">
        <v>45000000</v>
      </c>
      <c r="J254" s="2" t="s">
        <v>4</v>
      </c>
      <c r="K254" s="7">
        <v>158722.105</v>
      </c>
      <c r="L254" s="4" t="s">
        <v>184</v>
      </c>
      <c r="M254" s="4">
        <v>12.2013</v>
      </c>
      <c r="N254" s="4" t="s">
        <v>9</v>
      </c>
      <c r="O254" s="2" t="s">
        <v>70</v>
      </c>
      <c r="P254" s="1"/>
    </row>
    <row r="255" spans="1:16" ht="38.25" customHeight="1">
      <c r="A255" s="2">
        <v>7250</v>
      </c>
      <c r="B255" s="4" t="s">
        <v>90</v>
      </c>
      <c r="C255" s="13" t="s">
        <v>239</v>
      </c>
      <c r="D255" s="42" t="s">
        <v>755</v>
      </c>
      <c r="E255" s="2" t="s">
        <v>390</v>
      </c>
      <c r="F255" s="2">
        <v>796</v>
      </c>
      <c r="G255" s="2" t="s">
        <v>3</v>
      </c>
      <c r="H255" s="7">
        <v>1</v>
      </c>
      <c r="I255" s="2">
        <v>45000000</v>
      </c>
      <c r="J255" s="2" t="s">
        <v>4</v>
      </c>
      <c r="K255" s="7">
        <v>30073.05</v>
      </c>
      <c r="L255" s="4" t="s">
        <v>510</v>
      </c>
      <c r="M255" s="4">
        <v>11.2013</v>
      </c>
      <c r="N255" s="4" t="s">
        <v>9</v>
      </c>
      <c r="O255" s="2" t="s">
        <v>70</v>
      </c>
      <c r="P255" s="1"/>
    </row>
    <row r="256" spans="1:16" ht="51" customHeight="1">
      <c r="A256" s="2">
        <v>7251</v>
      </c>
      <c r="B256" s="4" t="s">
        <v>90</v>
      </c>
      <c r="C256" s="13" t="s">
        <v>239</v>
      </c>
      <c r="D256" s="42" t="s">
        <v>756</v>
      </c>
      <c r="E256" s="2" t="s">
        <v>390</v>
      </c>
      <c r="F256" s="2">
        <v>796</v>
      </c>
      <c r="G256" s="2" t="s">
        <v>3</v>
      </c>
      <c r="H256" s="7">
        <v>1</v>
      </c>
      <c r="I256" s="2">
        <v>45000000</v>
      </c>
      <c r="J256" s="2" t="s">
        <v>4</v>
      </c>
      <c r="K256" s="7">
        <v>80830.35</v>
      </c>
      <c r="L256" s="4" t="s">
        <v>184</v>
      </c>
      <c r="M256" s="4">
        <v>11.2013</v>
      </c>
      <c r="N256" s="4" t="s">
        <v>9</v>
      </c>
      <c r="O256" s="2" t="s">
        <v>70</v>
      </c>
      <c r="P256" s="1"/>
    </row>
    <row r="257" spans="1:16" ht="51" customHeight="1">
      <c r="A257" s="2">
        <v>7252</v>
      </c>
      <c r="B257" s="4" t="s">
        <v>90</v>
      </c>
      <c r="C257" s="13" t="s">
        <v>239</v>
      </c>
      <c r="D257" s="42" t="s">
        <v>757</v>
      </c>
      <c r="E257" s="2" t="s">
        <v>390</v>
      </c>
      <c r="F257" s="2">
        <v>796</v>
      </c>
      <c r="G257" s="2" t="s">
        <v>3</v>
      </c>
      <c r="H257" s="7">
        <v>1</v>
      </c>
      <c r="I257" s="2">
        <v>45000000</v>
      </c>
      <c r="J257" s="2" t="s">
        <v>4</v>
      </c>
      <c r="K257" s="7">
        <v>26873.32</v>
      </c>
      <c r="L257" s="4" t="s">
        <v>510</v>
      </c>
      <c r="M257" s="4">
        <v>10.2013</v>
      </c>
      <c r="N257" s="4" t="s">
        <v>9</v>
      </c>
      <c r="O257" s="2" t="s">
        <v>70</v>
      </c>
      <c r="P257" s="1"/>
    </row>
    <row r="258" spans="1:16" ht="38.25" customHeight="1">
      <c r="A258" s="2">
        <v>7253</v>
      </c>
      <c r="B258" s="4" t="s">
        <v>90</v>
      </c>
      <c r="C258" s="13" t="s">
        <v>239</v>
      </c>
      <c r="D258" s="42" t="s">
        <v>758</v>
      </c>
      <c r="E258" s="2" t="s">
        <v>390</v>
      </c>
      <c r="F258" s="2">
        <v>796</v>
      </c>
      <c r="G258" s="2" t="s">
        <v>3</v>
      </c>
      <c r="H258" s="7">
        <v>1</v>
      </c>
      <c r="I258" s="2">
        <v>45000000</v>
      </c>
      <c r="J258" s="2" t="s">
        <v>4</v>
      </c>
      <c r="K258" s="7">
        <v>38376.84</v>
      </c>
      <c r="L258" s="4" t="s">
        <v>184</v>
      </c>
      <c r="M258" s="4">
        <v>12.2013</v>
      </c>
      <c r="N258" s="4" t="s">
        <v>9</v>
      </c>
      <c r="O258" s="2" t="s">
        <v>70</v>
      </c>
      <c r="P258" s="1"/>
    </row>
    <row r="259" spans="1:16" ht="51" customHeight="1">
      <c r="A259" s="2">
        <v>7254</v>
      </c>
      <c r="B259" s="4" t="s">
        <v>90</v>
      </c>
      <c r="C259" s="13" t="s">
        <v>239</v>
      </c>
      <c r="D259" s="42" t="s">
        <v>759</v>
      </c>
      <c r="E259" s="2" t="s">
        <v>390</v>
      </c>
      <c r="F259" s="2">
        <v>796</v>
      </c>
      <c r="G259" s="2" t="s">
        <v>3</v>
      </c>
      <c r="H259" s="7">
        <v>1</v>
      </c>
      <c r="I259" s="2">
        <v>45000000</v>
      </c>
      <c r="J259" s="2" t="s">
        <v>4</v>
      </c>
      <c r="K259" s="7">
        <v>72527.4</v>
      </c>
      <c r="L259" s="4" t="s">
        <v>505</v>
      </c>
      <c r="M259" s="4">
        <v>12.2013</v>
      </c>
      <c r="N259" s="4" t="s">
        <v>9</v>
      </c>
      <c r="O259" s="2" t="s">
        <v>70</v>
      </c>
      <c r="P259" s="1"/>
    </row>
    <row r="260" spans="1:16" ht="51" customHeight="1">
      <c r="A260" s="2">
        <v>7255</v>
      </c>
      <c r="B260" s="4" t="s">
        <v>90</v>
      </c>
      <c r="C260" s="13" t="s">
        <v>239</v>
      </c>
      <c r="D260" s="42" t="s">
        <v>760</v>
      </c>
      <c r="E260" s="2" t="s">
        <v>390</v>
      </c>
      <c r="F260" s="2">
        <v>796</v>
      </c>
      <c r="G260" s="2" t="s">
        <v>3</v>
      </c>
      <c r="H260" s="7">
        <v>1</v>
      </c>
      <c r="I260" s="2">
        <v>45000000</v>
      </c>
      <c r="J260" s="2" t="s">
        <v>4</v>
      </c>
      <c r="K260" s="7">
        <v>104553.51695</v>
      </c>
      <c r="L260" s="4" t="s">
        <v>511</v>
      </c>
      <c r="M260" s="4">
        <v>12.2013</v>
      </c>
      <c r="N260" s="4" t="s">
        <v>9</v>
      </c>
      <c r="O260" s="2" t="s">
        <v>70</v>
      </c>
      <c r="P260" s="1"/>
    </row>
    <row r="261" spans="1:16" ht="51" customHeight="1">
      <c r="A261" s="2">
        <v>7256</v>
      </c>
      <c r="B261" s="4" t="s">
        <v>90</v>
      </c>
      <c r="C261" s="13" t="s">
        <v>239</v>
      </c>
      <c r="D261" s="42" t="s">
        <v>761</v>
      </c>
      <c r="E261" s="2" t="s">
        <v>390</v>
      </c>
      <c r="F261" s="2">
        <v>796</v>
      </c>
      <c r="G261" s="2" t="s">
        <v>3</v>
      </c>
      <c r="H261" s="7">
        <v>1</v>
      </c>
      <c r="I261" s="2">
        <v>45000000</v>
      </c>
      <c r="J261" s="2" t="s">
        <v>4</v>
      </c>
      <c r="K261" s="7">
        <v>113186.74139</v>
      </c>
      <c r="L261" s="4" t="s">
        <v>510</v>
      </c>
      <c r="M261" s="4">
        <v>12.2013</v>
      </c>
      <c r="N261" s="4" t="s">
        <v>9</v>
      </c>
      <c r="O261" s="2" t="s">
        <v>70</v>
      </c>
      <c r="P261" s="1"/>
    </row>
    <row r="262" spans="1:16" ht="38.25" customHeight="1">
      <c r="A262" s="2">
        <v>7257</v>
      </c>
      <c r="B262" s="4" t="s">
        <v>90</v>
      </c>
      <c r="C262" s="13" t="s">
        <v>239</v>
      </c>
      <c r="D262" s="42" t="s">
        <v>762</v>
      </c>
      <c r="E262" s="2" t="s">
        <v>390</v>
      </c>
      <c r="F262" s="2">
        <v>796</v>
      </c>
      <c r="G262" s="2" t="s">
        <v>3</v>
      </c>
      <c r="H262" s="7">
        <v>1</v>
      </c>
      <c r="I262" s="2">
        <v>45000000</v>
      </c>
      <c r="J262" s="2" t="s">
        <v>4</v>
      </c>
      <c r="K262" s="7">
        <v>101260.1</v>
      </c>
      <c r="L262" s="4" t="s">
        <v>184</v>
      </c>
      <c r="M262" s="4">
        <v>12.2014</v>
      </c>
      <c r="N262" s="4" t="s">
        <v>9</v>
      </c>
      <c r="O262" s="2" t="s">
        <v>70</v>
      </c>
      <c r="P262" s="1"/>
    </row>
    <row r="263" spans="1:16" ht="51" customHeight="1">
      <c r="A263" s="2">
        <v>7258</v>
      </c>
      <c r="B263" s="4" t="s">
        <v>90</v>
      </c>
      <c r="C263" s="13" t="s">
        <v>239</v>
      </c>
      <c r="D263" s="42" t="s">
        <v>763</v>
      </c>
      <c r="E263" s="2" t="s">
        <v>390</v>
      </c>
      <c r="F263" s="2">
        <v>796</v>
      </c>
      <c r="G263" s="2" t="s">
        <v>3</v>
      </c>
      <c r="H263" s="7">
        <v>1</v>
      </c>
      <c r="I263" s="2">
        <v>45000000</v>
      </c>
      <c r="J263" s="2" t="s">
        <v>4</v>
      </c>
      <c r="K263" s="7">
        <v>46511.52853</v>
      </c>
      <c r="L263" s="4" t="s">
        <v>510</v>
      </c>
      <c r="M263" s="4">
        <v>11.2013</v>
      </c>
      <c r="N263" s="4" t="s">
        <v>9</v>
      </c>
      <c r="O263" s="2" t="s">
        <v>70</v>
      </c>
      <c r="P263" s="1"/>
    </row>
    <row r="264" spans="1:16" ht="38.25" customHeight="1">
      <c r="A264" s="2">
        <v>7259</v>
      </c>
      <c r="B264" s="2" t="s">
        <v>90</v>
      </c>
      <c r="C264" s="13" t="s">
        <v>239</v>
      </c>
      <c r="D264" s="42" t="s">
        <v>764</v>
      </c>
      <c r="E264" s="2" t="s">
        <v>390</v>
      </c>
      <c r="F264" s="2">
        <v>796</v>
      </c>
      <c r="G264" s="2" t="s">
        <v>3</v>
      </c>
      <c r="H264" s="7">
        <v>1</v>
      </c>
      <c r="I264" s="2">
        <v>45000000</v>
      </c>
      <c r="J264" s="2" t="s">
        <v>4</v>
      </c>
      <c r="K264" s="7">
        <v>29495.67</v>
      </c>
      <c r="L264" s="4" t="s">
        <v>184</v>
      </c>
      <c r="M264" s="4">
        <v>12.2014</v>
      </c>
      <c r="N264" s="4" t="s">
        <v>9</v>
      </c>
      <c r="O264" s="2" t="s">
        <v>70</v>
      </c>
      <c r="P264" s="1"/>
    </row>
    <row r="265" spans="1:16" ht="51" customHeight="1">
      <c r="A265" s="2">
        <v>7260</v>
      </c>
      <c r="B265" s="4" t="s">
        <v>90</v>
      </c>
      <c r="C265" s="13" t="s">
        <v>239</v>
      </c>
      <c r="D265" s="42" t="s">
        <v>765</v>
      </c>
      <c r="E265" s="2" t="s">
        <v>390</v>
      </c>
      <c r="F265" s="2">
        <v>796</v>
      </c>
      <c r="G265" s="2" t="s">
        <v>3</v>
      </c>
      <c r="H265" s="7">
        <v>1</v>
      </c>
      <c r="I265" s="2">
        <v>45000000</v>
      </c>
      <c r="J265" s="2" t="s">
        <v>4</v>
      </c>
      <c r="K265" s="7">
        <v>71707.18</v>
      </c>
      <c r="L265" s="4" t="s">
        <v>510</v>
      </c>
      <c r="M265" s="4">
        <v>12.2013</v>
      </c>
      <c r="N265" s="4" t="s">
        <v>9</v>
      </c>
      <c r="O265" s="2" t="s">
        <v>70</v>
      </c>
      <c r="P265" s="1"/>
    </row>
    <row r="266" spans="1:16" ht="51" customHeight="1">
      <c r="A266" s="2">
        <v>7261</v>
      </c>
      <c r="B266" s="4" t="s">
        <v>90</v>
      </c>
      <c r="C266" s="13" t="s">
        <v>239</v>
      </c>
      <c r="D266" s="42" t="s">
        <v>766</v>
      </c>
      <c r="E266" s="2" t="s">
        <v>390</v>
      </c>
      <c r="F266" s="2">
        <v>796</v>
      </c>
      <c r="G266" s="2" t="s">
        <v>3</v>
      </c>
      <c r="H266" s="7">
        <v>1</v>
      </c>
      <c r="I266" s="2">
        <v>45000000</v>
      </c>
      <c r="J266" s="2" t="s">
        <v>4</v>
      </c>
      <c r="K266" s="7">
        <v>40812.476689999996</v>
      </c>
      <c r="L266" s="4" t="s">
        <v>511</v>
      </c>
      <c r="M266" s="4">
        <v>12.2013</v>
      </c>
      <c r="N266" s="4" t="s">
        <v>9</v>
      </c>
      <c r="O266" s="2" t="s">
        <v>70</v>
      </c>
      <c r="P266" s="1"/>
    </row>
    <row r="267" spans="1:16" ht="38.25" customHeight="1">
      <c r="A267" s="2">
        <v>7262</v>
      </c>
      <c r="B267" s="4" t="s">
        <v>90</v>
      </c>
      <c r="C267" s="13" t="s">
        <v>239</v>
      </c>
      <c r="D267" s="42" t="s">
        <v>767</v>
      </c>
      <c r="E267" s="2" t="s">
        <v>390</v>
      </c>
      <c r="F267" s="2">
        <v>796</v>
      </c>
      <c r="G267" s="2" t="s">
        <v>3</v>
      </c>
      <c r="H267" s="7">
        <v>1</v>
      </c>
      <c r="I267" s="2">
        <v>45000000</v>
      </c>
      <c r="J267" s="2" t="s">
        <v>4</v>
      </c>
      <c r="K267" s="7">
        <v>19542.09677</v>
      </c>
      <c r="L267" s="4" t="s">
        <v>507</v>
      </c>
      <c r="M267" s="4">
        <v>12.2013</v>
      </c>
      <c r="N267" s="4" t="s">
        <v>9</v>
      </c>
      <c r="O267" s="2" t="s">
        <v>70</v>
      </c>
      <c r="P267" s="1"/>
    </row>
    <row r="268" spans="1:16" ht="51" customHeight="1">
      <c r="A268" s="2">
        <v>7263</v>
      </c>
      <c r="B268" s="4" t="s">
        <v>90</v>
      </c>
      <c r="C268" s="13" t="s">
        <v>239</v>
      </c>
      <c r="D268" s="42" t="s">
        <v>768</v>
      </c>
      <c r="E268" s="2" t="s">
        <v>390</v>
      </c>
      <c r="F268" s="2">
        <v>796</v>
      </c>
      <c r="G268" s="2" t="s">
        <v>3</v>
      </c>
      <c r="H268" s="7">
        <v>1</v>
      </c>
      <c r="I268" s="2">
        <v>45000000</v>
      </c>
      <c r="J268" s="2" t="s">
        <v>4</v>
      </c>
      <c r="K268" s="7">
        <v>38371.788</v>
      </c>
      <c r="L268" s="4" t="s">
        <v>184</v>
      </c>
      <c r="M268" s="4">
        <v>10.2013</v>
      </c>
      <c r="N268" s="4" t="s">
        <v>9</v>
      </c>
      <c r="O268" s="2" t="s">
        <v>70</v>
      </c>
      <c r="P268" s="1"/>
    </row>
    <row r="269" spans="1:16" ht="38.25" customHeight="1">
      <c r="A269" s="2">
        <v>7264</v>
      </c>
      <c r="B269" s="4" t="s">
        <v>90</v>
      </c>
      <c r="C269" s="13" t="s">
        <v>239</v>
      </c>
      <c r="D269" s="42" t="s">
        <v>769</v>
      </c>
      <c r="E269" s="2" t="s">
        <v>390</v>
      </c>
      <c r="F269" s="2">
        <v>796</v>
      </c>
      <c r="G269" s="2" t="s">
        <v>3</v>
      </c>
      <c r="H269" s="7">
        <v>1</v>
      </c>
      <c r="I269" s="2">
        <v>45000000</v>
      </c>
      <c r="J269" s="2" t="s">
        <v>4</v>
      </c>
      <c r="K269" s="7">
        <v>76784.32197</v>
      </c>
      <c r="L269" s="4" t="s">
        <v>508</v>
      </c>
      <c r="M269" s="4">
        <v>12.2013</v>
      </c>
      <c r="N269" s="4" t="s">
        <v>9</v>
      </c>
      <c r="O269" s="2" t="s">
        <v>70</v>
      </c>
      <c r="P269" s="1"/>
    </row>
    <row r="270" spans="1:16" ht="51" customHeight="1">
      <c r="A270" s="2">
        <v>7265</v>
      </c>
      <c r="B270" s="4" t="s">
        <v>90</v>
      </c>
      <c r="C270" s="13" t="s">
        <v>239</v>
      </c>
      <c r="D270" s="42" t="s">
        <v>770</v>
      </c>
      <c r="E270" s="2" t="s">
        <v>390</v>
      </c>
      <c r="F270" s="2">
        <v>796</v>
      </c>
      <c r="G270" s="2" t="s">
        <v>3</v>
      </c>
      <c r="H270" s="7">
        <v>1</v>
      </c>
      <c r="I270" s="2">
        <v>45000000</v>
      </c>
      <c r="J270" s="2" t="s">
        <v>4</v>
      </c>
      <c r="K270" s="7">
        <v>59095.697</v>
      </c>
      <c r="L270" s="4" t="s">
        <v>510</v>
      </c>
      <c r="M270" s="4">
        <v>12.2013</v>
      </c>
      <c r="N270" s="4" t="s">
        <v>9</v>
      </c>
      <c r="O270" s="2" t="s">
        <v>70</v>
      </c>
      <c r="P270" s="1"/>
    </row>
    <row r="271" spans="1:16" ht="51" customHeight="1">
      <c r="A271" s="2">
        <v>7266</v>
      </c>
      <c r="B271" s="4" t="s">
        <v>90</v>
      </c>
      <c r="C271" s="13" t="s">
        <v>239</v>
      </c>
      <c r="D271" s="42" t="s">
        <v>771</v>
      </c>
      <c r="E271" s="2" t="s">
        <v>390</v>
      </c>
      <c r="F271" s="2">
        <v>796</v>
      </c>
      <c r="G271" s="2" t="s">
        <v>3</v>
      </c>
      <c r="H271" s="7">
        <v>1</v>
      </c>
      <c r="I271" s="2">
        <v>45000000</v>
      </c>
      <c r="J271" s="2" t="s">
        <v>4</v>
      </c>
      <c r="K271" s="7">
        <v>63450.121</v>
      </c>
      <c r="L271" s="4" t="s">
        <v>508</v>
      </c>
      <c r="M271" s="4">
        <v>12.2013</v>
      </c>
      <c r="N271" s="4" t="s">
        <v>9</v>
      </c>
      <c r="O271" s="2" t="s">
        <v>70</v>
      </c>
      <c r="P271" s="1"/>
    </row>
    <row r="272" spans="1:16" ht="51" customHeight="1">
      <c r="A272" s="2">
        <v>7267</v>
      </c>
      <c r="B272" s="4" t="s">
        <v>90</v>
      </c>
      <c r="C272" s="13" t="s">
        <v>239</v>
      </c>
      <c r="D272" s="42" t="s">
        <v>772</v>
      </c>
      <c r="E272" s="2" t="s">
        <v>390</v>
      </c>
      <c r="F272" s="2">
        <v>796</v>
      </c>
      <c r="G272" s="2" t="s">
        <v>3</v>
      </c>
      <c r="H272" s="7">
        <v>1</v>
      </c>
      <c r="I272" s="2">
        <v>45000000</v>
      </c>
      <c r="J272" s="2" t="s">
        <v>4</v>
      </c>
      <c r="K272" s="7">
        <v>184935.409</v>
      </c>
      <c r="L272" s="4" t="s">
        <v>184</v>
      </c>
      <c r="M272" s="4">
        <v>12.2013</v>
      </c>
      <c r="N272" s="4" t="s">
        <v>9</v>
      </c>
      <c r="O272" s="2" t="s">
        <v>70</v>
      </c>
      <c r="P272" s="1"/>
    </row>
    <row r="273" spans="1:16" ht="51" customHeight="1">
      <c r="A273" s="2">
        <v>7268</v>
      </c>
      <c r="B273" s="4" t="s">
        <v>90</v>
      </c>
      <c r="C273" s="13" t="s">
        <v>239</v>
      </c>
      <c r="D273" s="42" t="s">
        <v>773</v>
      </c>
      <c r="E273" s="2" t="s">
        <v>390</v>
      </c>
      <c r="F273" s="2">
        <v>796</v>
      </c>
      <c r="G273" s="2" t="s">
        <v>3</v>
      </c>
      <c r="H273" s="7">
        <v>1</v>
      </c>
      <c r="I273" s="2">
        <v>45000000</v>
      </c>
      <c r="J273" s="2" t="s">
        <v>4</v>
      </c>
      <c r="K273" s="7">
        <v>18220.26</v>
      </c>
      <c r="L273" s="4" t="s">
        <v>236</v>
      </c>
      <c r="M273" s="4">
        <v>10.2013</v>
      </c>
      <c r="N273" s="4" t="s">
        <v>9</v>
      </c>
      <c r="O273" s="2" t="s">
        <v>70</v>
      </c>
      <c r="P273" s="1"/>
    </row>
    <row r="274" spans="1:16" ht="51" customHeight="1">
      <c r="A274" s="2">
        <v>7269</v>
      </c>
      <c r="B274" s="4" t="s">
        <v>90</v>
      </c>
      <c r="C274" s="13" t="s">
        <v>239</v>
      </c>
      <c r="D274" s="42" t="s">
        <v>774</v>
      </c>
      <c r="E274" s="2" t="s">
        <v>390</v>
      </c>
      <c r="F274" s="2">
        <v>796</v>
      </c>
      <c r="G274" s="2" t="s">
        <v>3</v>
      </c>
      <c r="H274" s="7">
        <v>1</v>
      </c>
      <c r="I274" s="2">
        <v>45000000</v>
      </c>
      <c r="J274" s="2" t="s">
        <v>4</v>
      </c>
      <c r="K274" s="7">
        <v>35120.82549</v>
      </c>
      <c r="L274" s="4" t="s">
        <v>509</v>
      </c>
      <c r="M274" s="4">
        <v>11.2013</v>
      </c>
      <c r="N274" s="4" t="s">
        <v>9</v>
      </c>
      <c r="O274" s="2" t="s">
        <v>70</v>
      </c>
      <c r="P274" s="1"/>
    </row>
    <row r="275" spans="1:16" ht="63.75" customHeight="1">
      <c r="A275" s="2">
        <v>7270</v>
      </c>
      <c r="B275" s="4" t="s">
        <v>90</v>
      </c>
      <c r="C275" s="13" t="s">
        <v>239</v>
      </c>
      <c r="D275" s="42" t="s">
        <v>775</v>
      </c>
      <c r="E275" s="2" t="s">
        <v>390</v>
      </c>
      <c r="F275" s="2">
        <v>796</v>
      </c>
      <c r="G275" s="2" t="s">
        <v>3</v>
      </c>
      <c r="H275" s="7">
        <v>1</v>
      </c>
      <c r="I275" s="2">
        <v>45000000</v>
      </c>
      <c r="J275" s="2" t="s">
        <v>4</v>
      </c>
      <c r="K275" s="7">
        <v>19553.59628</v>
      </c>
      <c r="L275" s="4" t="s">
        <v>509</v>
      </c>
      <c r="M275" s="4">
        <v>8.2013</v>
      </c>
      <c r="N275" s="4" t="s">
        <v>9</v>
      </c>
      <c r="O275" s="2" t="s">
        <v>70</v>
      </c>
      <c r="P275" s="1"/>
    </row>
    <row r="276" spans="1:16" ht="51" customHeight="1">
      <c r="A276" s="2">
        <v>7271</v>
      </c>
      <c r="B276" s="4" t="s">
        <v>90</v>
      </c>
      <c r="C276" s="13" t="s">
        <v>239</v>
      </c>
      <c r="D276" s="42" t="s">
        <v>776</v>
      </c>
      <c r="E276" s="2" t="s">
        <v>390</v>
      </c>
      <c r="F276" s="2">
        <v>796</v>
      </c>
      <c r="G276" s="2" t="s">
        <v>3</v>
      </c>
      <c r="H276" s="7">
        <v>1</v>
      </c>
      <c r="I276" s="2">
        <v>45000000</v>
      </c>
      <c r="J276" s="2" t="s">
        <v>4</v>
      </c>
      <c r="K276" s="7">
        <v>159450</v>
      </c>
      <c r="L276" s="4" t="s">
        <v>510</v>
      </c>
      <c r="M276" s="4">
        <v>12.2013</v>
      </c>
      <c r="N276" s="4" t="s">
        <v>9</v>
      </c>
      <c r="O276" s="2" t="s">
        <v>70</v>
      </c>
      <c r="P276" s="1"/>
    </row>
    <row r="277" spans="1:16" ht="51" customHeight="1">
      <c r="A277" s="2">
        <v>7272</v>
      </c>
      <c r="B277" s="4" t="s">
        <v>90</v>
      </c>
      <c r="C277" s="13" t="s">
        <v>239</v>
      </c>
      <c r="D277" s="42" t="s">
        <v>777</v>
      </c>
      <c r="E277" s="2" t="s">
        <v>390</v>
      </c>
      <c r="F277" s="2">
        <v>796</v>
      </c>
      <c r="G277" s="2" t="s">
        <v>3</v>
      </c>
      <c r="H277" s="7">
        <v>1</v>
      </c>
      <c r="I277" s="2">
        <v>45000000</v>
      </c>
      <c r="J277" s="2" t="s">
        <v>4</v>
      </c>
      <c r="K277" s="7">
        <v>22496.6</v>
      </c>
      <c r="L277" s="4" t="s">
        <v>236</v>
      </c>
      <c r="M277" s="4">
        <v>10.2013</v>
      </c>
      <c r="N277" s="4" t="s">
        <v>9</v>
      </c>
      <c r="O277" s="2" t="s">
        <v>70</v>
      </c>
      <c r="P277" s="1"/>
    </row>
    <row r="278" spans="1:16" ht="51" customHeight="1">
      <c r="A278" s="2">
        <v>7273</v>
      </c>
      <c r="B278" s="4" t="s">
        <v>90</v>
      </c>
      <c r="C278" s="13" t="s">
        <v>239</v>
      </c>
      <c r="D278" s="42" t="s">
        <v>778</v>
      </c>
      <c r="E278" s="2" t="s">
        <v>390</v>
      </c>
      <c r="F278" s="2">
        <v>796</v>
      </c>
      <c r="G278" s="2" t="s">
        <v>3</v>
      </c>
      <c r="H278" s="7">
        <v>1</v>
      </c>
      <c r="I278" s="2">
        <v>45000000</v>
      </c>
      <c r="J278" s="2" t="s">
        <v>4</v>
      </c>
      <c r="K278" s="7">
        <v>34484.32</v>
      </c>
      <c r="L278" s="4" t="s">
        <v>510</v>
      </c>
      <c r="M278" s="4">
        <v>10.2013</v>
      </c>
      <c r="N278" s="4" t="s">
        <v>9</v>
      </c>
      <c r="O278" s="2" t="s">
        <v>70</v>
      </c>
      <c r="P278" s="1"/>
    </row>
    <row r="279" spans="1:16" ht="51" customHeight="1">
      <c r="A279" s="2">
        <v>7274</v>
      </c>
      <c r="B279" s="4" t="s">
        <v>90</v>
      </c>
      <c r="C279" s="13" t="s">
        <v>239</v>
      </c>
      <c r="D279" s="42" t="s">
        <v>779</v>
      </c>
      <c r="E279" s="2" t="s">
        <v>390</v>
      </c>
      <c r="F279" s="2">
        <v>796</v>
      </c>
      <c r="G279" s="2" t="s">
        <v>3</v>
      </c>
      <c r="H279" s="7">
        <v>1</v>
      </c>
      <c r="I279" s="2">
        <v>45000000</v>
      </c>
      <c r="J279" s="2" t="s">
        <v>4</v>
      </c>
      <c r="K279" s="7">
        <v>65430</v>
      </c>
      <c r="L279" s="4" t="s">
        <v>510</v>
      </c>
      <c r="M279" s="4">
        <v>11.2013</v>
      </c>
      <c r="N279" s="4" t="s">
        <v>9</v>
      </c>
      <c r="O279" s="2" t="s">
        <v>70</v>
      </c>
      <c r="P279" s="1"/>
    </row>
    <row r="280" spans="1:16" ht="51" customHeight="1">
      <c r="A280" s="2">
        <v>7275</v>
      </c>
      <c r="B280" s="4" t="s">
        <v>90</v>
      </c>
      <c r="C280" s="13" t="s">
        <v>239</v>
      </c>
      <c r="D280" s="42" t="s">
        <v>780</v>
      </c>
      <c r="E280" s="2" t="s">
        <v>390</v>
      </c>
      <c r="F280" s="2">
        <v>796</v>
      </c>
      <c r="G280" s="2" t="s">
        <v>3</v>
      </c>
      <c r="H280" s="7">
        <v>1</v>
      </c>
      <c r="I280" s="2">
        <v>45000000</v>
      </c>
      <c r="J280" s="2" t="s">
        <v>4</v>
      </c>
      <c r="K280" s="7">
        <v>125900</v>
      </c>
      <c r="L280" s="4" t="s">
        <v>512</v>
      </c>
      <c r="M280" s="4">
        <v>9.2013</v>
      </c>
      <c r="N280" s="4" t="s">
        <v>9</v>
      </c>
      <c r="O280" s="2" t="s">
        <v>70</v>
      </c>
      <c r="P280" s="1"/>
    </row>
    <row r="281" spans="1:16" ht="38.25" customHeight="1">
      <c r="A281" s="2">
        <v>7276</v>
      </c>
      <c r="B281" s="4" t="s">
        <v>90</v>
      </c>
      <c r="C281" s="13" t="s">
        <v>239</v>
      </c>
      <c r="D281" s="42" t="s">
        <v>781</v>
      </c>
      <c r="E281" s="2" t="s">
        <v>390</v>
      </c>
      <c r="F281" s="2">
        <v>796</v>
      </c>
      <c r="G281" s="2" t="s">
        <v>3</v>
      </c>
      <c r="H281" s="7">
        <v>1</v>
      </c>
      <c r="I281" s="2">
        <v>45000000</v>
      </c>
      <c r="J281" s="2" t="s">
        <v>4</v>
      </c>
      <c r="K281" s="7">
        <v>65891.615</v>
      </c>
      <c r="L281" s="4" t="s">
        <v>184</v>
      </c>
      <c r="M281" s="4">
        <v>12.2013</v>
      </c>
      <c r="N281" s="4" t="s">
        <v>9</v>
      </c>
      <c r="O281" s="2" t="s">
        <v>70</v>
      </c>
      <c r="P281" s="1"/>
    </row>
    <row r="282" spans="1:16" ht="51" customHeight="1">
      <c r="A282" s="2">
        <v>7277</v>
      </c>
      <c r="B282" s="4" t="s">
        <v>90</v>
      </c>
      <c r="C282" s="13" t="s">
        <v>239</v>
      </c>
      <c r="D282" s="42" t="s">
        <v>782</v>
      </c>
      <c r="E282" s="2" t="s">
        <v>390</v>
      </c>
      <c r="F282" s="2">
        <v>796</v>
      </c>
      <c r="G282" s="2" t="s">
        <v>3</v>
      </c>
      <c r="H282" s="7">
        <v>1</v>
      </c>
      <c r="I282" s="2">
        <v>45000000</v>
      </c>
      <c r="J282" s="2" t="s">
        <v>4</v>
      </c>
      <c r="K282" s="7">
        <v>290820.1</v>
      </c>
      <c r="L282" s="4" t="s">
        <v>513</v>
      </c>
      <c r="M282" s="4">
        <v>9.2013</v>
      </c>
      <c r="N282" s="4" t="s">
        <v>9</v>
      </c>
      <c r="O282" s="2" t="s">
        <v>70</v>
      </c>
      <c r="P282" s="1"/>
    </row>
    <row r="283" spans="1:16" ht="38.25" customHeight="1">
      <c r="A283" s="2">
        <v>7278</v>
      </c>
      <c r="B283" s="4" t="s">
        <v>90</v>
      </c>
      <c r="C283" s="13" t="s">
        <v>239</v>
      </c>
      <c r="D283" s="42" t="s">
        <v>783</v>
      </c>
      <c r="E283" s="2" t="s">
        <v>390</v>
      </c>
      <c r="F283" s="2">
        <v>796</v>
      </c>
      <c r="G283" s="2" t="s">
        <v>3</v>
      </c>
      <c r="H283" s="7">
        <v>1</v>
      </c>
      <c r="I283" s="2">
        <v>45000000</v>
      </c>
      <c r="J283" s="2" t="s">
        <v>4</v>
      </c>
      <c r="K283" s="7">
        <v>75022.43</v>
      </c>
      <c r="L283" s="4" t="s">
        <v>184</v>
      </c>
      <c r="M283" s="4">
        <v>11.2013</v>
      </c>
      <c r="N283" s="4" t="s">
        <v>9</v>
      </c>
      <c r="O283" s="2" t="s">
        <v>70</v>
      </c>
      <c r="P283" s="1"/>
    </row>
    <row r="284" spans="1:16" ht="51" customHeight="1">
      <c r="A284" s="2">
        <v>7279</v>
      </c>
      <c r="B284" s="4" t="s">
        <v>90</v>
      </c>
      <c r="C284" s="13" t="s">
        <v>239</v>
      </c>
      <c r="D284" s="42" t="s">
        <v>784</v>
      </c>
      <c r="E284" s="2" t="s">
        <v>390</v>
      </c>
      <c r="F284" s="2">
        <v>796</v>
      </c>
      <c r="G284" s="2" t="s">
        <v>3</v>
      </c>
      <c r="H284" s="7">
        <v>1</v>
      </c>
      <c r="I284" s="2">
        <v>45000000</v>
      </c>
      <c r="J284" s="2" t="s">
        <v>4</v>
      </c>
      <c r="K284" s="7">
        <v>74173.06094</v>
      </c>
      <c r="L284" s="4" t="s">
        <v>509</v>
      </c>
      <c r="M284" s="4">
        <v>12.2013</v>
      </c>
      <c r="N284" s="4" t="s">
        <v>9</v>
      </c>
      <c r="O284" s="2" t="s">
        <v>70</v>
      </c>
      <c r="P284" s="1"/>
    </row>
    <row r="285" spans="1:16" ht="51" customHeight="1">
      <c r="A285" s="2">
        <v>7280</v>
      </c>
      <c r="B285" s="4" t="s">
        <v>90</v>
      </c>
      <c r="C285" s="13" t="s">
        <v>239</v>
      </c>
      <c r="D285" s="42" t="s">
        <v>785</v>
      </c>
      <c r="E285" s="2" t="s">
        <v>390</v>
      </c>
      <c r="F285" s="2">
        <v>796</v>
      </c>
      <c r="G285" s="2" t="s">
        <v>3</v>
      </c>
      <c r="H285" s="7">
        <v>1</v>
      </c>
      <c r="I285" s="2">
        <v>45000000</v>
      </c>
      <c r="J285" s="2" t="s">
        <v>4</v>
      </c>
      <c r="K285" s="7">
        <v>155288.46488999997</v>
      </c>
      <c r="L285" s="4" t="s">
        <v>508</v>
      </c>
      <c r="M285" s="4">
        <v>12.2013</v>
      </c>
      <c r="N285" s="4" t="s">
        <v>9</v>
      </c>
      <c r="O285" s="2" t="s">
        <v>70</v>
      </c>
      <c r="P285" s="1"/>
    </row>
    <row r="286" spans="1:16" ht="51" customHeight="1">
      <c r="A286" s="2">
        <v>7281</v>
      </c>
      <c r="B286" s="4" t="s">
        <v>90</v>
      </c>
      <c r="C286" s="13" t="s">
        <v>239</v>
      </c>
      <c r="D286" s="42" t="s">
        <v>786</v>
      </c>
      <c r="E286" s="2" t="s">
        <v>390</v>
      </c>
      <c r="F286" s="2">
        <v>796</v>
      </c>
      <c r="G286" s="2" t="s">
        <v>3</v>
      </c>
      <c r="H286" s="7">
        <v>1</v>
      </c>
      <c r="I286" s="2">
        <v>45000000</v>
      </c>
      <c r="J286" s="2" t="s">
        <v>4</v>
      </c>
      <c r="K286" s="7">
        <v>58819.7</v>
      </c>
      <c r="L286" s="4" t="s">
        <v>184</v>
      </c>
      <c r="M286" s="4">
        <v>10.2013</v>
      </c>
      <c r="N286" s="4" t="s">
        <v>9</v>
      </c>
      <c r="O286" s="2" t="s">
        <v>70</v>
      </c>
      <c r="P286" s="1"/>
    </row>
    <row r="287" spans="1:16" ht="51" customHeight="1">
      <c r="A287" s="2">
        <v>7282</v>
      </c>
      <c r="B287" s="4" t="s">
        <v>90</v>
      </c>
      <c r="C287" s="13" t="s">
        <v>239</v>
      </c>
      <c r="D287" s="42" t="s">
        <v>787</v>
      </c>
      <c r="E287" s="2" t="s">
        <v>390</v>
      </c>
      <c r="F287" s="2">
        <v>796</v>
      </c>
      <c r="G287" s="2" t="s">
        <v>3</v>
      </c>
      <c r="H287" s="7">
        <v>1</v>
      </c>
      <c r="I287" s="2">
        <v>45000000</v>
      </c>
      <c r="J287" s="2" t="s">
        <v>4</v>
      </c>
      <c r="K287" s="7">
        <v>20803.62378</v>
      </c>
      <c r="L287" s="4" t="s">
        <v>510</v>
      </c>
      <c r="M287" s="4">
        <v>10.2013</v>
      </c>
      <c r="N287" s="4" t="s">
        <v>9</v>
      </c>
      <c r="O287" s="2" t="s">
        <v>70</v>
      </c>
      <c r="P287" s="1"/>
    </row>
    <row r="288" spans="1:16" ht="38.25" customHeight="1">
      <c r="A288" s="2">
        <v>7283</v>
      </c>
      <c r="B288" s="4" t="s">
        <v>90</v>
      </c>
      <c r="C288" s="13" t="s">
        <v>239</v>
      </c>
      <c r="D288" s="42" t="s">
        <v>788</v>
      </c>
      <c r="E288" s="2" t="s">
        <v>390</v>
      </c>
      <c r="F288" s="2">
        <v>796</v>
      </c>
      <c r="G288" s="2" t="s">
        <v>3</v>
      </c>
      <c r="H288" s="7">
        <v>1</v>
      </c>
      <c r="I288" s="2">
        <v>45000000</v>
      </c>
      <c r="J288" s="2" t="s">
        <v>4</v>
      </c>
      <c r="K288" s="7">
        <v>79461.707</v>
      </c>
      <c r="L288" s="4" t="s">
        <v>184</v>
      </c>
      <c r="M288" s="4">
        <v>11.2013</v>
      </c>
      <c r="N288" s="4" t="s">
        <v>9</v>
      </c>
      <c r="O288" s="2" t="s">
        <v>70</v>
      </c>
      <c r="P288" s="1"/>
    </row>
    <row r="289" spans="1:16" ht="51" customHeight="1">
      <c r="A289" s="2">
        <v>7284</v>
      </c>
      <c r="B289" s="4" t="s">
        <v>90</v>
      </c>
      <c r="C289" s="13" t="s">
        <v>239</v>
      </c>
      <c r="D289" s="42" t="s">
        <v>789</v>
      </c>
      <c r="E289" s="2" t="s">
        <v>390</v>
      </c>
      <c r="F289" s="2">
        <v>796</v>
      </c>
      <c r="G289" s="2" t="s">
        <v>3</v>
      </c>
      <c r="H289" s="7">
        <v>1</v>
      </c>
      <c r="I289" s="2">
        <v>45000000</v>
      </c>
      <c r="J289" s="2" t="s">
        <v>4</v>
      </c>
      <c r="K289" s="7">
        <v>124076.617</v>
      </c>
      <c r="L289" s="4" t="s">
        <v>193</v>
      </c>
      <c r="M289" s="4">
        <v>12.2013</v>
      </c>
      <c r="N289" s="4" t="s">
        <v>9</v>
      </c>
      <c r="O289" s="2" t="s">
        <v>70</v>
      </c>
      <c r="P289" s="1"/>
    </row>
    <row r="290" spans="1:16" ht="51" customHeight="1">
      <c r="A290" s="2">
        <v>7285</v>
      </c>
      <c r="B290" s="4" t="s">
        <v>90</v>
      </c>
      <c r="C290" s="13" t="s">
        <v>239</v>
      </c>
      <c r="D290" s="42" t="s">
        <v>790</v>
      </c>
      <c r="E290" s="2" t="s">
        <v>390</v>
      </c>
      <c r="F290" s="2">
        <v>796</v>
      </c>
      <c r="G290" s="2" t="s">
        <v>3</v>
      </c>
      <c r="H290" s="7">
        <v>1</v>
      </c>
      <c r="I290" s="2">
        <v>45000000</v>
      </c>
      <c r="J290" s="2" t="s">
        <v>4</v>
      </c>
      <c r="K290" s="7">
        <v>111303.435</v>
      </c>
      <c r="L290" s="4" t="s">
        <v>513</v>
      </c>
      <c r="M290" s="4">
        <v>12.2013</v>
      </c>
      <c r="N290" s="4" t="s">
        <v>9</v>
      </c>
      <c r="O290" s="2" t="s">
        <v>70</v>
      </c>
      <c r="P290" s="1"/>
    </row>
    <row r="291" spans="1:16" ht="51" customHeight="1">
      <c r="A291" s="2">
        <v>7286</v>
      </c>
      <c r="B291" s="4" t="s">
        <v>90</v>
      </c>
      <c r="C291" s="13" t="s">
        <v>239</v>
      </c>
      <c r="D291" s="42" t="s">
        <v>791</v>
      </c>
      <c r="E291" s="2" t="s">
        <v>390</v>
      </c>
      <c r="F291" s="2">
        <v>796</v>
      </c>
      <c r="G291" s="2" t="s">
        <v>3</v>
      </c>
      <c r="H291" s="7">
        <v>1</v>
      </c>
      <c r="I291" s="2">
        <v>45000000</v>
      </c>
      <c r="J291" s="2" t="s">
        <v>4</v>
      </c>
      <c r="K291" s="7">
        <v>56612.6984</v>
      </c>
      <c r="L291" s="4" t="s">
        <v>513</v>
      </c>
      <c r="M291" s="4">
        <v>12.2013</v>
      </c>
      <c r="N291" s="4" t="s">
        <v>9</v>
      </c>
      <c r="O291" s="2" t="s">
        <v>70</v>
      </c>
      <c r="P291" s="1"/>
    </row>
    <row r="292" spans="1:16" ht="63.75" customHeight="1">
      <c r="A292" s="2">
        <v>7287</v>
      </c>
      <c r="B292" s="4" t="s">
        <v>90</v>
      </c>
      <c r="C292" s="13" t="s">
        <v>239</v>
      </c>
      <c r="D292" s="42" t="s">
        <v>792</v>
      </c>
      <c r="E292" s="2" t="s">
        <v>390</v>
      </c>
      <c r="F292" s="2">
        <v>796</v>
      </c>
      <c r="G292" s="2" t="s">
        <v>3</v>
      </c>
      <c r="H292" s="7">
        <v>1</v>
      </c>
      <c r="I292" s="2">
        <v>45000000</v>
      </c>
      <c r="J292" s="2" t="s">
        <v>4</v>
      </c>
      <c r="K292" s="7">
        <v>51241.534490000005</v>
      </c>
      <c r="L292" s="4" t="s">
        <v>508</v>
      </c>
      <c r="M292" s="4">
        <v>12.2013</v>
      </c>
      <c r="N292" s="4" t="s">
        <v>9</v>
      </c>
      <c r="O292" s="2" t="s">
        <v>70</v>
      </c>
      <c r="P292" s="1"/>
    </row>
    <row r="293" spans="1:16" ht="51" customHeight="1">
      <c r="A293" s="2">
        <v>7288</v>
      </c>
      <c r="B293" s="4" t="s">
        <v>90</v>
      </c>
      <c r="C293" s="13" t="s">
        <v>239</v>
      </c>
      <c r="D293" s="42" t="s">
        <v>793</v>
      </c>
      <c r="E293" s="2" t="s">
        <v>390</v>
      </c>
      <c r="F293" s="2">
        <v>796</v>
      </c>
      <c r="G293" s="2" t="s">
        <v>3</v>
      </c>
      <c r="H293" s="7">
        <v>1</v>
      </c>
      <c r="I293" s="2">
        <v>45000000</v>
      </c>
      <c r="J293" s="2" t="s">
        <v>4</v>
      </c>
      <c r="K293" s="7">
        <v>8648.73</v>
      </c>
      <c r="L293" s="4" t="s">
        <v>236</v>
      </c>
      <c r="M293" s="4">
        <v>12.2013</v>
      </c>
      <c r="N293" s="4" t="s">
        <v>9</v>
      </c>
      <c r="O293" s="2" t="s">
        <v>70</v>
      </c>
      <c r="P293" s="1"/>
    </row>
    <row r="294" spans="1:16" ht="51" customHeight="1">
      <c r="A294" s="2">
        <v>7289</v>
      </c>
      <c r="B294" s="4" t="s">
        <v>90</v>
      </c>
      <c r="C294" s="13" t="s">
        <v>239</v>
      </c>
      <c r="D294" s="42" t="s">
        <v>794</v>
      </c>
      <c r="E294" s="2" t="s">
        <v>390</v>
      </c>
      <c r="F294" s="2">
        <v>796</v>
      </c>
      <c r="G294" s="2" t="s">
        <v>3</v>
      </c>
      <c r="H294" s="7">
        <v>1</v>
      </c>
      <c r="I294" s="2">
        <v>45000000</v>
      </c>
      <c r="J294" s="2" t="s">
        <v>4</v>
      </c>
      <c r="K294" s="7">
        <v>6955.56</v>
      </c>
      <c r="L294" s="4" t="s">
        <v>510</v>
      </c>
      <c r="M294" s="4">
        <v>12.2013</v>
      </c>
      <c r="N294" s="4" t="s">
        <v>9</v>
      </c>
      <c r="O294" s="2" t="s">
        <v>70</v>
      </c>
      <c r="P294" s="1"/>
    </row>
    <row r="295" spans="1:16" ht="51" customHeight="1">
      <c r="A295" s="2">
        <v>7290</v>
      </c>
      <c r="B295" s="4" t="s">
        <v>90</v>
      </c>
      <c r="C295" s="13" t="s">
        <v>239</v>
      </c>
      <c r="D295" s="42" t="s">
        <v>795</v>
      </c>
      <c r="E295" s="2" t="s">
        <v>390</v>
      </c>
      <c r="F295" s="2">
        <v>796</v>
      </c>
      <c r="G295" s="2" t="s">
        <v>3</v>
      </c>
      <c r="H295" s="7">
        <v>1</v>
      </c>
      <c r="I295" s="2">
        <v>45000000</v>
      </c>
      <c r="J295" s="2" t="s">
        <v>4</v>
      </c>
      <c r="K295" s="7">
        <v>12241.72</v>
      </c>
      <c r="L295" s="4" t="s">
        <v>510</v>
      </c>
      <c r="M295" s="4">
        <v>12.2013</v>
      </c>
      <c r="N295" s="4" t="s">
        <v>9</v>
      </c>
      <c r="O295" s="2" t="s">
        <v>70</v>
      </c>
      <c r="P295" s="1"/>
    </row>
    <row r="296" spans="1:16" ht="38.25" customHeight="1">
      <c r="A296" s="2">
        <v>7291</v>
      </c>
      <c r="B296" s="4" t="s">
        <v>90</v>
      </c>
      <c r="C296" s="13" t="s">
        <v>239</v>
      </c>
      <c r="D296" s="42" t="s">
        <v>796</v>
      </c>
      <c r="E296" s="2" t="s">
        <v>390</v>
      </c>
      <c r="F296" s="2">
        <v>796</v>
      </c>
      <c r="G296" s="2" t="s">
        <v>3</v>
      </c>
      <c r="H296" s="7">
        <v>1</v>
      </c>
      <c r="I296" s="2">
        <v>45000000</v>
      </c>
      <c r="J296" s="2" t="s">
        <v>4</v>
      </c>
      <c r="K296" s="7">
        <v>24210.93</v>
      </c>
      <c r="L296" s="4" t="s">
        <v>184</v>
      </c>
      <c r="M296" s="4">
        <v>12.2013</v>
      </c>
      <c r="N296" s="4" t="s">
        <v>9</v>
      </c>
      <c r="O296" s="2" t="s">
        <v>70</v>
      </c>
      <c r="P296" s="1"/>
    </row>
    <row r="297" spans="1:16" ht="51" customHeight="1">
      <c r="A297" s="2">
        <v>7292</v>
      </c>
      <c r="B297" s="4" t="s">
        <v>90</v>
      </c>
      <c r="C297" s="13" t="s">
        <v>239</v>
      </c>
      <c r="D297" s="42" t="s">
        <v>797</v>
      </c>
      <c r="E297" s="2" t="s">
        <v>390</v>
      </c>
      <c r="F297" s="2">
        <v>796</v>
      </c>
      <c r="G297" s="2" t="s">
        <v>3</v>
      </c>
      <c r="H297" s="7">
        <v>1</v>
      </c>
      <c r="I297" s="2">
        <v>45000000</v>
      </c>
      <c r="J297" s="2" t="s">
        <v>4</v>
      </c>
      <c r="K297" s="7">
        <v>39132.03232</v>
      </c>
      <c r="L297" s="4" t="s">
        <v>184</v>
      </c>
      <c r="M297" s="4">
        <v>12.2013</v>
      </c>
      <c r="N297" s="4" t="s">
        <v>9</v>
      </c>
      <c r="O297" s="2" t="s">
        <v>70</v>
      </c>
      <c r="P297" s="1"/>
    </row>
    <row r="298" spans="1:16" ht="51" customHeight="1">
      <c r="A298" s="2">
        <v>7293</v>
      </c>
      <c r="B298" s="4" t="s">
        <v>90</v>
      </c>
      <c r="C298" s="13" t="s">
        <v>239</v>
      </c>
      <c r="D298" s="42" t="s">
        <v>798</v>
      </c>
      <c r="E298" s="2" t="s">
        <v>390</v>
      </c>
      <c r="F298" s="2">
        <v>796</v>
      </c>
      <c r="G298" s="2" t="s">
        <v>3</v>
      </c>
      <c r="H298" s="7">
        <v>1</v>
      </c>
      <c r="I298" s="2">
        <v>45000000</v>
      </c>
      <c r="J298" s="2" t="s">
        <v>4</v>
      </c>
      <c r="K298" s="7">
        <v>99105.55215</v>
      </c>
      <c r="L298" s="4" t="s">
        <v>505</v>
      </c>
      <c r="M298" s="4">
        <v>12.2013</v>
      </c>
      <c r="N298" s="4" t="s">
        <v>9</v>
      </c>
      <c r="O298" s="2" t="s">
        <v>70</v>
      </c>
      <c r="P298" s="1"/>
    </row>
    <row r="299" spans="1:16" ht="51" customHeight="1">
      <c r="A299" s="2">
        <v>7294</v>
      </c>
      <c r="B299" s="4" t="s">
        <v>90</v>
      </c>
      <c r="C299" s="13" t="s">
        <v>239</v>
      </c>
      <c r="D299" s="42" t="s">
        <v>799</v>
      </c>
      <c r="E299" s="2" t="s">
        <v>390</v>
      </c>
      <c r="F299" s="2">
        <v>796</v>
      </c>
      <c r="G299" s="2" t="s">
        <v>3</v>
      </c>
      <c r="H299" s="7">
        <v>1</v>
      </c>
      <c r="I299" s="2">
        <v>45000000</v>
      </c>
      <c r="J299" s="2" t="s">
        <v>4</v>
      </c>
      <c r="K299" s="7">
        <v>32018.39821</v>
      </c>
      <c r="L299" s="4" t="s">
        <v>514</v>
      </c>
      <c r="M299" s="4">
        <v>10.2013</v>
      </c>
      <c r="N299" s="4" t="s">
        <v>9</v>
      </c>
      <c r="O299" s="2" t="s">
        <v>70</v>
      </c>
      <c r="P299" s="1"/>
    </row>
    <row r="300" spans="1:16" ht="51" customHeight="1">
      <c r="A300" s="2">
        <v>7295</v>
      </c>
      <c r="B300" s="4" t="s">
        <v>592</v>
      </c>
      <c r="C300" s="13" t="s">
        <v>593</v>
      </c>
      <c r="D300" s="42" t="s">
        <v>800</v>
      </c>
      <c r="E300" s="2" t="s">
        <v>390</v>
      </c>
      <c r="F300" s="2">
        <v>796</v>
      </c>
      <c r="G300" s="2" t="s">
        <v>3</v>
      </c>
      <c r="H300" s="7">
        <v>1</v>
      </c>
      <c r="I300" s="2">
        <v>45000000</v>
      </c>
      <c r="J300" s="2" t="s">
        <v>4</v>
      </c>
      <c r="K300" s="7">
        <v>390168</v>
      </c>
      <c r="L300" s="4" t="s">
        <v>507</v>
      </c>
      <c r="M300" s="4">
        <v>9.2013</v>
      </c>
      <c r="N300" s="4" t="s">
        <v>9</v>
      </c>
      <c r="O300" s="2" t="s">
        <v>70</v>
      </c>
      <c r="P300" s="1"/>
    </row>
    <row r="301" spans="1:16" ht="51" customHeight="1">
      <c r="A301" s="2">
        <v>7296</v>
      </c>
      <c r="B301" s="4" t="s">
        <v>90</v>
      </c>
      <c r="C301" s="13" t="s">
        <v>239</v>
      </c>
      <c r="D301" s="42" t="s">
        <v>801</v>
      </c>
      <c r="E301" s="2" t="s">
        <v>390</v>
      </c>
      <c r="F301" s="2">
        <v>796</v>
      </c>
      <c r="G301" s="2" t="s">
        <v>3</v>
      </c>
      <c r="H301" s="7">
        <v>1</v>
      </c>
      <c r="I301" s="2">
        <v>45000000</v>
      </c>
      <c r="J301" s="2" t="s">
        <v>4</v>
      </c>
      <c r="K301" s="7">
        <v>109999.9041</v>
      </c>
      <c r="L301" s="4" t="s">
        <v>510</v>
      </c>
      <c r="M301" s="4">
        <v>11.2013</v>
      </c>
      <c r="N301" s="4" t="s">
        <v>9</v>
      </c>
      <c r="O301" s="2" t="s">
        <v>70</v>
      </c>
      <c r="P301" s="1"/>
    </row>
    <row r="302" spans="1:16" ht="51" customHeight="1">
      <c r="A302" s="2">
        <v>7297</v>
      </c>
      <c r="B302" s="4" t="s">
        <v>90</v>
      </c>
      <c r="C302" s="13" t="s">
        <v>239</v>
      </c>
      <c r="D302" s="42" t="s">
        <v>802</v>
      </c>
      <c r="E302" s="2" t="s">
        <v>390</v>
      </c>
      <c r="F302" s="2">
        <v>796</v>
      </c>
      <c r="G302" s="2" t="s">
        <v>3</v>
      </c>
      <c r="H302" s="7">
        <v>1</v>
      </c>
      <c r="I302" s="2">
        <v>45000000</v>
      </c>
      <c r="J302" s="2" t="s">
        <v>4</v>
      </c>
      <c r="K302" s="7">
        <v>25478.432</v>
      </c>
      <c r="L302" s="4" t="s">
        <v>184</v>
      </c>
      <c r="M302" s="4">
        <v>10.2013</v>
      </c>
      <c r="N302" s="4" t="s">
        <v>9</v>
      </c>
      <c r="O302" s="2" t="s">
        <v>70</v>
      </c>
      <c r="P302" s="1"/>
    </row>
    <row r="303" spans="1:16" ht="76.5" customHeight="1">
      <c r="A303" s="2">
        <v>7298</v>
      </c>
      <c r="B303" s="4" t="s">
        <v>90</v>
      </c>
      <c r="C303" s="13" t="s">
        <v>239</v>
      </c>
      <c r="D303" s="42" t="s">
        <v>803</v>
      </c>
      <c r="E303" s="2" t="s">
        <v>390</v>
      </c>
      <c r="F303" s="2">
        <v>796</v>
      </c>
      <c r="G303" s="2" t="s">
        <v>3</v>
      </c>
      <c r="H303" s="7">
        <v>1</v>
      </c>
      <c r="I303" s="2">
        <v>45000000</v>
      </c>
      <c r="J303" s="2" t="s">
        <v>4</v>
      </c>
      <c r="K303" s="7">
        <v>21548.595960000002</v>
      </c>
      <c r="L303" s="4" t="s">
        <v>510</v>
      </c>
      <c r="M303" s="4">
        <v>9.2013</v>
      </c>
      <c r="N303" s="4" t="s">
        <v>9</v>
      </c>
      <c r="O303" s="2" t="s">
        <v>70</v>
      </c>
      <c r="P303" s="1"/>
    </row>
    <row r="304" spans="1:16" ht="191.25" customHeight="1">
      <c r="A304" s="2">
        <v>7299</v>
      </c>
      <c r="B304" s="4" t="s">
        <v>90</v>
      </c>
      <c r="C304" s="13" t="s">
        <v>239</v>
      </c>
      <c r="D304" s="42" t="s">
        <v>804</v>
      </c>
      <c r="E304" s="2" t="s">
        <v>390</v>
      </c>
      <c r="F304" s="2">
        <v>796</v>
      </c>
      <c r="G304" s="2" t="s">
        <v>3</v>
      </c>
      <c r="H304" s="7">
        <v>1</v>
      </c>
      <c r="I304" s="2">
        <v>45000000</v>
      </c>
      <c r="J304" s="2" t="s">
        <v>4</v>
      </c>
      <c r="K304" s="7">
        <v>157183.02519999997</v>
      </c>
      <c r="L304" s="4" t="s">
        <v>505</v>
      </c>
      <c r="M304" s="4">
        <v>12.2013</v>
      </c>
      <c r="N304" s="4" t="s">
        <v>9</v>
      </c>
      <c r="O304" s="2" t="s">
        <v>70</v>
      </c>
      <c r="P304" s="1"/>
    </row>
    <row r="305" spans="1:16" ht="51" customHeight="1">
      <c r="A305" s="2">
        <v>7300</v>
      </c>
      <c r="B305" s="4" t="s">
        <v>90</v>
      </c>
      <c r="C305" s="13" t="s">
        <v>239</v>
      </c>
      <c r="D305" s="42" t="s">
        <v>805</v>
      </c>
      <c r="E305" s="2" t="s">
        <v>390</v>
      </c>
      <c r="F305" s="2">
        <v>796</v>
      </c>
      <c r="G305" s="2" t="s">
        <v>3</v>
      </c>
      <c r="H305" s="7">
        <v>1</v>
      </c>
      <c r="I305" s="2">
        <v>45000000</v>
      </c>
      <c r="J305" s="2" t="s">
        <v>4</v>
      </c>
      <c r="K305" s="7">
        <v>604318.7959400001</v>
      </c>
      <c r="L305" s="4" t="s">
        <v>511</v>
      </c>
      <c r="M305" s="4">
        <v>10.2013</v>
      </c>
      <c r="N305" s="4" t="s">
        <v>9</v>
      </c>
      <c r="O305" s="2" t="s">
        <v>70</v>
      </c>
      <c r="P305" s="1"/>
    </row>
    <row r="306" spans="1:16" ht="51" customHeight="1">
      <c r="A306" s="2">
        <v>7301</v>
      </c>
      <c r="B306" s="4" t="s">
        <v>90</v>
      </c>
      <c r="C306" s="13" t="s">
        <v>239</v>
      </c>
      <c r="D306" s="42" t="s">
        <v>806</v>
      </c>
      <c r="E306" s="2" t="s">
        <v>390</v>
      </c>
      <c r="F306" s="2">
        <v>796</v>
      </c>
      <c r="G306" s="2" t="s">
        <v>3</v>
      </c>
      <c r="H306" s="7">
        <v>1</v>
      </c>
      <c r="I306" s="2">
        <v>45000000</v>
      </c>
      <c r="J306" s="2" t="s">
        <v>4</v>
      </c>
      <c r="K306" s="7">
        <v>253880.329</v>
      </c>
      <c r="L306" s="4" t="s">
        <v>184</v>
      </c>
      <c r="M306" s="4">
        <v>12.2014</v>
      </c>
      <c r="N306" s="4" t="s">
        <v>9</v>
      </c>
      <c r="O306" s="2" t="s">
        <v>70</v>
      </c>
      <c r="P306" s="1"/>
    </row>
    <row r="307" spans="1:16" ht="51" customHeight="1">
      <c r="A307" s="2">
        <v>7302</v>
      </c>
      <c r="B307" s="4" t="s">
        <v>90</v>
      </c>
      <c r="C307" s="13" t="s">
        <v>239</v>
      </c>
      <c r="D307" s="42" t="s">
        <v>807</v>
      </c>
      <c r="E307" s="2" t="s">
        <v>390</v>
      </c>
      <c r="F307" s="2">
        <v>796</v>
      </c>
      <c r="G307" s="2" t="s">
        <v>3</v>
      </c>
      <c r="H307" s="7">
        <v>1</v>
      </c>
      <c r="I307" s="2">
        <v>45000000</v>
      </c>
      <c r="J307" s="2" t="s">
        <v>4</v>
      </c>
      <c r="K307" s="7">
        <v>111287.82068</v>
      </c>
      <c r="L307" s="4" t="s">
        <v>510</v>
      </c>
      <c r="M307" s="4">
        <v>11.2013</v>
      </c>
      <c r="N307" s="4" t="s">
        <v>9</v>
      </c>
      <c r="O307" s="2" t="s">
        <v>70</v>
      </c>
      <c r="P307" s="1"/>
    </row>
    <row r="308" spans="1:16" ht="51" customHeight="1">
      <c r="A308" s="2">
        <v>7303</v>
      </c>
      <c r="B308" s="4" t="s">
        <v>90</v>
      </c>
      <c r="C308" s="13" t="s">
        <v>239</v>
      </c>
      <c r="D308" s="42" t="s">
        <v>808</v>
      </c>
      <c r="E308" s="2" t="s">
        <v>390</v>
      </c>
      <c r="F308" s="2">
        <v>796</v>
      </c>
      <c r="G308" s="2" t="s">
        <v>3</v>
      </c>
      <c r="H308" s="7">
        <v>1</v>
      </c>
      <c r="I308" s="2">
        <v>45000000</v>
      </c>
      <c r="J308" s="2" t="s">
        <v>4</v>
      </c>
      <c r="K308" s="7">
        <v>21666.5</v>
      </c>
      <c r="L308" s="4" t="s">
        <v>510</v>
      </c>
      <c r="M308" s="4">
        <v>10.2013</v>
      </c>
      <c r="N308" s="4" t="s">
        <v>9</v>
      </c>
      <c r="O308" s="2" t="s">
        <v>70</v>
      </c>
      <c r="P308" s="1"/>
    </row>
    <row r="309" spans="1:16" ht="51" customHeight="1">
      <c r="A309" s="2">
        <v>7304</v>
      </c>
      <c r="B309" s="4" t="s">
        <v>90</v>
      </c>
      <c r="C309" s="13" t="s">
        <v>239</v>
      </c>
      <c r="D309" s="42" t="s">
        <v>809</v>
      </c>
      <c r="E309" s="2" t="s">
        <v>390</v>
      </c>
      <c r="F309" s="2">
        <v>796</v>
      </c>
      <c r="G309" s="2" t="s">
        <v>3</v>
      </c>
      <c r="H309" s="7">
        <v>1</v>
      </c>
      <c r="I309" s="2">
        <v>45000000</v>
      </c>
      <c r="J309" s="2" t="s">
        <v>4</v>
      </c>
      <c r="K309" s="7">
        <v>100594.90176</v>
      </c>
      <c r="L309" s="4" t="s">
        <v>184</v>
      </c>
      <c r="M309" s="4">
        <v>11.2013</v>
      </c>
      <c r="N309" s="4" t="s">
        <v>9</v>
      </c>
      <c r="O309" s="2" t="s">
        <v>70</v>
      </c>
      <c r="P309" s="1"/>
    </row>
    <row r="310" spans="1:16" ht="51" customHeight="1">
      <c r="A310" s="2">
        <v>7305</v>
      </c>
      <c r="B310" s="4" t="s">
        <v>90</v>
      </c>
      <c r="C310" s="13" t="s">
        <v>239</v>
      </c>
      <c r="D310" s="42" t="s">
        <v>810</v>
      </c>
      <c r="E310" s="2" t="s">
        <v>390</v>
      </c>
      <c r="F310" s="2">
        <v>796</v>
      </c>
      <c r="G310" s="2" t="s">
        <v>3</v>
      </c>
      <c r="H310" s="7">
        <v>1</v>
      </c>
      <c r="I310" s="2">
        <v>45000000</v>
      </c>
      <c r="J310" s="2" t="s">
        <v>4</v>
      </c>
      <c r="K310" s="7">
        <v>165533.44627000001</v>
      </c>
      <c r="L310" s="4" t="s">
        <v>507</v>
      </c>
      <c r="M310" s="4">
        <v>12.2013</v>
      </c>
      <c r="N310" s="4" t="s">
        <v>9</v>
      </c>
      <c r="O310" s="2" t="s">
        <v>70</v>
      </c>
      <c r="P310" s="1"/>
    </row>
    <row r="311" spans="1:16" ht="51" customHeight="1">
      <c r="A311" s="2">
        <v>7306</v>
      </c>
      <c r="B311" s="4" t="s">
        <v>90</v>
      </c>
      <c r="C311" s="13" t="s">
        <v>239</v>
      </c>
      <c r="D311" s="42" t="s">
        <v>811</v>
      </c>
      <c r="E311" s="2" t="s">
        <v>390</v>
      </c>
      <c r="F311" s="2">
        <v>796</v>
      </c>
      <c r="G311" s="2" t="s">
        <v>3</v>
      </c>
      <c r="H311" s="7">
        <v>1</v>
      </c>
      <c r="I311" s="2">
        <v>45000000</v>
      </c>
      <c r="J311" s="2" t="s">
        <v>4</v>
      </c>
      <c r="K311" s="7">
        <v>181521.96226</v>
      </c>
      <c r="L311" s="4" t="s">
        <v>184</v>
      </c>
      <c r="M311" s="4">
        <v>11.2013</v>
      </c>
      <c r="N311" s="4" t="s">
        <v>9</v>
      </c>
      <c r="O311" s="2" t="s">
        <v>70</v>
      </c>
      <c r="P311" s="1"/>
    </row>
    <row r="312" spans="1:16" ht="51" customHeight="1">
      <c r="A312" s="2">
        <v>7307</v>
      </c>
      <c r="B312" s="4" t="s">
        <v>90</v>
      </c>
      <c r="C312" s="13" t="s">
        <v>239</v>
      </c>
      <c r="D312" s="42" t="s">
        <v>812</v>
      </c>
      <c r="E312" s="2" t="s">
        <v>390</v>
      </c>
      <c r="F312" s="2">
        <v>796</v>
      </c>
      <c r="G312" s="2" t="s">
        <v>3</v>
      </c>
      <c r="H312" s="7">
        <v>1</v>
      </c>
      <c r="I312" s="2">
        <v>45000000</v>
      </c>
      <c r="J312" s="2" t="s">
        <v>4</v>
      </c>
      <c r="K312" s="7">
        <v>128099.19004999999</v>
      </c>
      <c r="L312" s="4" t="s">
        <v>184</v>
      </c>
      <c r="M312" s="4">
        <v>12.2013</v>
      </c>
      <c r="N312" s="4" t="s">
        <v>9</v>
      </c>
      <c r="O312" s="2" t="s">
        <v>70</v>
      </c>
      <c r="P312" s="1"/>
    </row>
    <row r="313" spans="1:16" ht="51" customHeight="1">
      <c r="A313" s="2">
        <v>7308</v>
      </c>
      <c r="B313" s="4" t="s">
        <v>90</v>
      </c>
      <c r="C313" s="13" t="s">
        <v>239</v>
      </c>
      <c r="D313" s="42" t="s">
        <v>813</v>
      </c>
      <c r="E313" s="2" t="s">
        <v>390</v>
      </c>
      <c r="F313" s="2">
        <v>796</v>
      </c>
      <c r="G313" s="2" t="s">
        <v>3</v>
      </c>
      <c r="H313" s="7">
        <v>1</v>
      </c>
      <c r="I313" s="2">
        <v>45000000</v>
      </c>
      <c r="J313" s="2" t="s">
        <v>4</v>
      </c>
      <c r="K313" s="7">
        <v>132839.845</v>
      </c>
      <c r="L313" s="4" t="s">
        <v>184</v>
      </c>
      <c r="M313" s="4">
        <v>12.2013</v>
      </c>
      <c r="N313" s="4" t="s">
        <v>9</v>
      </c>
      <c r="O313" s="2" t="s">
        <v>70</v>
      </c>
      <c r="P313" s="1"/>
    </row>
    <row r="314" spans="1:16" ht="51" customHeight="1">
      <c r="A314" s="2">
        <v>7309</v>
      </c>
      <c r="B314" s="4" t="s">
        <v>90</v>
      </c>
      <c r="C314" s="13" t="s">
        <v>239</v>
      </c>
      <c r="D314" s="42" t="s">
        <v>814</v>
      </c>
      <c r="E314" s="2" t="s">
        <v>390</v>
      </c>
      <c r="F314" s="2">
        <v>796</v>
      </c>
      <c r="G314" s="2" t="s">
        <v>3</v>
      </c>
      <c r="H314" s="7">
        <v>1</v>
      </c>
      <c r="I314" s="2">
        <v>45000000</v>
      </c>
      <c r="J314" s="2" t="s">
        <v>4</v>
      </c>
      <c r="K314" s="7">
        <v>104720.123</v>
      </c>
      <c r="L314" s="4" t="s">
        <v>506</v>
      </c>
      <c r="M314" s="4">
        <v>12.2013</v>
      </c>
      <c r="N314" s="4" t="s">
        <v>9</v>
      </c>
      <c r="O314" s="2" t="s">
        <v>70</v>
      </c>
      <c r="P314" s="1"/>
    </row>
    <row r="315" spans="1:16" ht="38.25" customHeight="1">
      <c r="A315" s="2">
        <v>7310</v>
      </c>
      <c r="B315" s="4" t="s">
        <v>90</v>
      </c>
      <c r="C315" s="13" t="s">
        <v>239</v>
      </c>
      <c r="D315" s="42" t="s">
        <v>815</v>
      </c>
      <c r="E315" s="2" t="s">
        <v>390</v>
      </c>
      <c r="F315" s="2">
        <v>796</v>
      </c>
      <c r="G315" s="2" t="s">
        <v>3</v>
      </c>
      <c r="H315" s="7">
        <v>1</v>
      </c>
      <c r="I315" s="2">
        <v>45000000</v>
      </c>
      <c r="J315" s="2" t="s">
        <v>4</v>
      </c>
      <c r="K315" s="7">
        <v>35041.92564</v>
      </c>
      <c r="L315" s="4" t="s">
        <v>184</v>
      </c>
      <c r="M315" s="4">
        <v>11.2013</v>
      </c>
      <c r="N315" s="4" t="s">
        <v>9</v>
      </c>
      <c r="O315" s="2" t="s">
        <v>70</v>
      </c>
      <c r="P315" s="1"/>
    </row>
    <row r="316" spans="1:16" ht="51" customHeight="1">
      <c r="A316" s="2">
        <v>7311</v>
      </c>
      <c r="B316" s="4" t="s">
        <v>90</v>
      </c>
      <c r="C316" s="13" t="s">
        <v>239</v>
      </c>
      <c r="D316" s="42" t="s">
        <v>816</v>
      </c>
      <c r="E316" s="2" t="s">
        <v>390</v>
      </c>
      <c r="F316" s="2">
        <v>796</v>
      </c>
      <c r="G316" s="2" t="s">
        <v>3</v>
      </c>
      <c r="H316" s="7">
        <v>1</v>
      </c>
      <c r="I316" s="2">
        <v>45000000</v>
      </c>
      <c r="J316" s="2" t="s">
        <v>4</v>
      </c>
      <c r="K316" s="7">
        <v>30823.45507</v>
      </c>
      <c r="L316" s="4" t="s">
        <v>510</v>
      </c>
      <c r="M316" s="4">
        <v>12.2013</v>
      </c>
      <c r="N316" s="4" t="s">
        <v>9</v>
      </c>
      <c r="O316" s="2" t="s">
        <v>70</v>
      </c>
      <c r="P316" s="1"/>
    </row>
    <row r="317" spans="1:16" ht="51" customHeight="1">
      <c r="A317" s="2">
        <v>7312</v>
      </c>
      <c r="B317" s="4" t="s">
        <v>90</v>
      </c>
      <c r="C317" s="13" t="s">
        <v>239</v>
      </c>
      <c r="D317" s="42" t="s">
        <v>817</v>
      </c>
      <c r="E317" s="2" t="s">
        <v>390</v>
      </c>
      <c r="F317" s="2">
        <v>796</v>
      </c>
      <c r="G317" s="2" t="s">
        <v>3</v>
      </c>
      <c r="H317" s="7">
        <v>1</v>
      </c>
      <c r="I317" s="2">
        <v>45000000</v>
      </c>
      <c r="J317" s="2" t="s">
        <v>4</v>
      </c>
      <c r="K317" s="7">
        <v>72170.2</v>
      </c>
      <c r="L317" s="4" t="s">
        <v>184</v>
      </c>
      <c r="M317" s="4">
        <v>12.2014</v>
      </c>
      <c r="N317" s="4" t="s">
        <v>9</v>
      </c>
      <c r="O317" s="2" t="s">
        <v>70</v>
      </c>
      <c r="P317" s="1"/>
    </row>
    <row r="318" spans="1:16" ht="63.75" customHeight="1">
      <c r="A318" s="2">
        <v>7313</v>
      </c>
      <c r="B318" s="4" t="s">
        <v>90</v>
      </c>
      <c r="C318" s="13" t="s">
        <v>239</v>
      </c>
      <c r="D318" s="42" t="s">
        <v>818</v>
      </c>
      <c r="E318" s="2" t="s">
        <v>390</v>
      </c>
      <c r="F318" s="2">
        <v>796</v>
      </c>
      <c r="G318" s="2" t="s">
        <v>3</v>
      </c>
      <c r="H318" s="7">
        <v>1</v>
      </c>
      <c r="I318" s="2">
        <v>45000000</v>
      </c>
      <c r="J318" s="2" t="s">
        <v>4</v>
      </c>
      <c r="K318" s="7">
        <v>390520.45</v>
      </c>
      <c r="L318" s="4" t="s">
        <v>508</v>
      </c>
      <c r="M318" s="4">
        <v>12.2013</v>
      </c>
      <c r="N318" s="4" t="s">
        <v>9</v>
      </c>
      <c r="O318" s="2" t="s">
        <v>70</v>
      </c>
      <c r="P318" s="1"/>
    </row>
    <row r="319" spans="1:16" ht="38.25" customHeight="1">
      <c r="A319" s="2">
        <v>7314</v>
      </c>
      <c r="B319" s="4" t="s">
        <v>90</v>
      </c>
      <c r="C319" s="13" t="s">
        <v>239</v>
      </c>
      <c r="D319" s="42" t="s">
        <v>819</v>
      </c>
      <c r="E319" s="2" t="s">
        <v>390</v>
      </c>
      <c r="F319" s="2">
        <v>796</v>
      </c>
      <c r="G319" s="2" t="s">
        <v>3</v>
      </c>
      <c r="H319" s="7">
        <v>1</v>
      </c>
      <c r="I319" s="2">
        <v>45000000</v>
      </c>
      <c r="J319" s="2" t="s">
        <v>4</v>
      </c>
      <c r="K319" s="7">
        <v>28151.77546</v>
      </c>
      <c r="L319" s="4" t="s">
        <v>184</v>
      </c>
      <c r="M319" s="4">
        <v>11.2013</v>
      </c>
      <c r="N319" s="4" t="s">
        <v>9</v>
      </c>
      <c r="O319" s="2" t="s">
        <v>70</v>
      </c>
      <c r="P319" s="1"/>
    </row>
    <row r="320" spans="1:16" ht="51" customHeight="1">
      <c r="A320" s="2">
        <v>7315</v>
      </c>
      <c r="B320" s="4" t="s">
        <v>90</v>
      </c>
      <c r="C320" s="13" t="s">
        <v>239</v>
      </c>
      <c r="D320" s="42" t="s">
        <v>820</v>
      </c>
      <c r="E320" s="2" t="s">
        <v>390</v>
      </c>
      <c r="F320" s="2">
        <v>796</v>
      </c>
      <c r="G320" s="2" t="s">
        <v>3</v>
      </c>
      <c r="H320" s="7">
        <v>1</v>
      </c>
      <c r="I320" s="2">
        <v>45000000</v>
      </c>
      <c r="J320" s="2" t="s">
        <v>4</v>
      </c>
      <c r="K320" s="7">
        <v>14727.339</v>
      </c>
      <c r="L320" s="4" t="s">
        <v>510</v>
      </c>
      <c r="M320" s="4">
        <v>9.2013</v>
      </c>
      <c r="N320" s="4" t="s">
        <v>9</v>
      </c>
      <c r="O320" s="2" t="s">
        <v>70</v>
      </c>
      <c r="P320" s="1"/>
    </row>
    <row r="321" spans="1:16" ht="51" customHeight="1">
      <c r="A321" s="2">
        <v>7316</v>
      </c>
      <c r="B321" s="4" t="s">
        <v>90</v>
      </c>
      <c r="C321" s="13" t="s">
        <v>239</v>
      </c>
      <c r="D321" s="42" t="s">
        <v>821</v>
      </c>
      <c r="E321" s="2" t="s">
        <v>390</v>
      </c>
      <c r="F321" s="2">
        <v>796</v>
      </c>
      <c r="G321" s="2" t="s">
        <v>3</v>
      </c>
      <c r="H321" s="7">
        <v>1</v>
      </c>
      <c r="I321" s="2">
        <v>45000000</v>
      </c>
      <c r="J321" s="2" t="s">
        <v>4</v>
      </c>
      <c r="K321" s="7">
        <v>62142.85812</v>
      </c>
      <c r="L321" s="4" t="s">
        <v>510</v>
      </c>
      <c r="M321" s="4">
        <v>12.2013</v>
      </c>
      <c r="N321" s="4" t="s">
        <v>9</v>
      </c>
      <c r="O321" s="2" t="s">
        <v>70</v>
      </c>
      <c r="P321" s="1"/>
    </row>
    <row r="322" spans="1:16" ht="267.75" customHeight="1">
      <c r="A322" s="2">
        <v>7317</v>
      </c>
      <c r="B322" s="4" t="s">
        <v>90</v>
      </c>
      <c r="C322" s="13" t="s">
        <v>239</v>
      </c>
      <c r="D322" s="42" t="s">
        <v>822</v>
      </c>
      <c r="E322" s="2" t="s">
        <v>390</v>
      </c>
      <c r="F322" s="2">
        <v>796</v>
      </c>
      <c r="G322" s="2" t="s">
        <v>3</v>
      </c>
      <c r="H322" s="7">
        <v>1</v>
      </c>
      <c r="I322" s="2">
        <v>45000000</v>
      </c>
      <c r="J322" s="2" t="s">
        <v>4</v>
      </c>
      <c r="K322" s="7">
        <v>9700.499890000001</v>
      </c>
      <c r="L322" s="4" t="s">
        <v>184</v>
      </c>
      <c r="M322" s="4">
        <v>9.2013</v>
      </c>
      <c r="N322" s="4" t="s">
        <v>9</v>
      </c>
      <c r="O322" s="2" t="s">
        <v>70</v>
      </c>
      <c r="P322" s="1"/>
    </row>
    <row r="323" spans="1:16" ht="51" customHeight="1">
      <c r="A323" s="2">
        <v>7318</v>
      </c>
      <c r="B323" s="4" t="s">
        <v>90</v>
      </c>
      <c r="C323" s="13" t="s">
        <v>239</v>
      </c>
      <c r="D323" s="42" t="s">
        <v>823</v>
      </c>
      <c r="E323" s="2" t="s">
        <v>390</v>
      </c>
      <c r="F323" s="2">
        <v>796</v>
      </c>
      <c r="G323" s="2" t="s">
        <v>3</v>
      </c>
      <c r="H323" s="7">
        <v>1</v>
      </c>
      <c r="I323" s="2">
        <v>45000000</v>
      </c>
      <c r="J323" s="2" t="s">
        <v>4</v>
      </c>
      <c r="K323" s="7">
        <v>46169.754</v>
      </c>
      <c r="L323" s="4" t="s">
        <v>184</v>
      </c>
      <c r="M323" s="4">
        <v>11.2013</v>
      </c>
      <c r="N323" s="4" t="s">
        <v>9</v>
      </c>
      <c r="O323" s="2" t="s">
        <v>70</v>
      </c>
      <c r="P323" s="1"/>
    </row>
    <row r="324" spans="1:16" ht="63.75" customHeight="1">
      <c r="A324" s="2">
        <v>7319</v>
      </c>
      <c r="B324" s="4" t="s">
        <v>90</v>
      </c>
      <c r="C324" s="13" t="s">
        <v>239</v>
      </c>
      <c r="D324" s="42" t="s">
        <v>824</v>
      </c>
      <c r="E324" s="2" t="s">
        <v>390</v>
      </c>
      <c r="F324" s="2">
        <v>796</v>
      </c>
      <c r="G324" s="2" t="s">
        <v>3</v>
      </c>
      <c r="H324" s="7">
        <v>1</v>
      </c>
      <c r="I324" s="2">
        <v>45000000</v>
      </c>
      <c r="J324" s="2" t="s">
        <v>4</v>
      </c>
      <c r="K324" s="7">
        <v>60411.25676</v>
      </c>
      <c r="L324" s="4" t="s">
        <v>236</v>
      </c>
      <c r="M324" s="4">
        <v>12.2013</v>
      </c>
      <c r="N324" s="4" t="s">
        <v>9</v>
      </c>
      <c r="O324" s="2" t="s">
        <v>70</v>
      </c>
      <c r="P324" s="1"/>
    </row>
    <row r="325" spans="1:16" ht="51" customHeight="1">
      <c r="A325" s="2">
        <v>7320</v>
      </c>
      <c r="B325" s="4" t="s">
        <v>90</v>
      </c>
      <c r="C325" s="13" t="s">
        <v>239</v>
      </c>
      <c r="D325" s="42" t="s">
        <v>825</v>
      </c>
      <c r="E325" s="2" t="s">
        <v>390</v>
      </c>
      <c r="F325" s="2">
        <v>796</v>
      </c>
      <c r="G325" s="2" t="s">
        <v>3</v>
      </c>
      <c r="H325" s="7">
        <v>1</v>
      </c>
      <c r="I325" s="2">
        <v>45000000</v>
      </c>
      <c r="J325" s="2" t="s">
        <v>4</v>
      </c>
      <c r="K325" s="7">
        <v>17824</v>
      </c>
      <c r="L325" s="4" t="s">
        <v>236</v>
      </c>
      <c r="M325" s="4">
        <v>12.2013</v>
      </c>
      <c r="N325" s="4" t="s">
        <v>9</v>
      </c>
      <c r="O325" s="2" t="s">
        <v>70</v>
      </c>
      <c r="P325" s="1"/>
    </row>
    <row r="326" spans="1:16" ht="127.5" customHeight="1">
      <c r="A326" s="2">
        <v>7321</v>
      </c>
      <c r="B326" s="2" t="s">
        <v>90</v>
      </c>
      <c r="C326" s="13">
        <v>4521126</v>
      </c>
      <c r="D326" s="42" t="s">
        <v>452</v>
      </c>
      <c r="E326" s="2" t="s">
        <v>390</v>
      </c>
      <c r="F326" s="2">
        <v>796</v>
      </c>
      <c r="G326" s="2" t="s">
        <v>3</v>
      </c>
      <c r="H326" s="7">
        <v>1</v>
      </c>
      <c r="I326" s="2">
        <v>45000000</v>
      </c>
      <c r="J326" s="2" t="s">
        <v>4</v>
      </c>
      <c r="K326" s="7">
        <v>29275</v>
      </c>
      <c r="L326" s="4" t="s">
        <v>515</v>
      </c>
      <c r="M326" s="4">
        <v>9.2013</v>
      </c>
      <c r="N326" s="4" t="s">
        <v>9</v>
      </c>
      <c r="O326" s="2" t="s">
        <v>70</v>
      </c>
      <c r="P326" s="1"/>
    </row>
    <row r="327" spans="1:16" ht="51" customHeight="1">
      <c r="A327" s="2">
        <v>7322</v>
      </c>
      <c r="B327" s="2" t="s">
        <v>90</v>
      </c>
      <c r="C327" s="13">
        <v>4521126</v>
      </c>
      <c r="D327" s="42" t="s">
        <v>826</v>
      </c>
      <c r="E327" s="2" t="s">
        <v>390</v>
      </c>
      <c r="F327" s="2">
        <v>796</v>
      </c>
      <c r="G327" s="2" t="s">
        <v>3</v>
      </c>
      <c r="H327" s="7">
        <v>1</v>
      </c>
      <c r="I327" s="2">
        <v>45000000</v>
      </c>
      <c r="J327" s="2" t="s">
        <v>4</v>
      </c>
      <c r="K327" s="7">
        <v>242602.275</v>
      </c>
      <c r="L327" s="4" t="s">
        <v>184</v>
      </c>
      <c r="M327" s="4">
        <v>12.2013</v>
      </c>
      <c r="N327" s="4" t="s">
        <v>9</v>
      </c>
      <c r="O327" s="2" t="s">
        <v>70</v>
      </c>
      <c r="P327" s="1"/>
    </row>
    <row r="328" spans="1:16" ht="51" customHeight="1">
      <c r="A328" s="2">
        <v>7323</v>
      </c>
      <c r="B328" s="2" t="s">
        <v>90</v>
      </c>
      <c r="C328" s="13">
        <v>4521126</v>
      </c>
      <c r="D328" s="42" t="s">
        <v>827</v>
      </c>
      <c r="E328" s="2" t="s">
        <v>390</v>
      </c>
      <c r="F328" s="2">
        <v>796</v>
      </c>
      <c r="G328" s="2" t="s">
        <v>3</v>
      </c>
      <c r="H328" s="7">
        <v>1</v>
      </c>
      <c r="I328" s="2">
        <v>45000000</v>
      </c>
      <c r="J328" s="2" t="s">
        <v>4</v>
      </c>
      <c r="K328" s="7">
        <v>238816.926</v>
      </c>
      <c r="L328" s="4" t="s">
        <v>184</v>
      </c>
      <c r="M328" s="4">
        <v>12.2013</v>
      </c>
      <c r="N328" s="4" t="s">
        <v>9</v>
      </c>
      <c r="O328" s="2" t="s">
        <v>70</v>
      </c>
      <c r="P328" s="1"/>
    </row>
    <row r="329" spans="1:16" ht="63.75" customHeight="1">
      <c r="A329" s="2">
        <v>7324</v>
      </c>
      <c r="B329" s="2" t="s">
        <v>90</v>
      </c>
      <c r="C329" s="13">
        <v>4521126</v>
      </c>
      <c r="D329" s="42" t="s">
        <v>453</v>
      </c>
      <c r="E329" s="2" t="s">
        <v>390</v>
      </c>
      <c r="F329" s="2">
        <v>796</v>
      </c>
      <c r="G329" s="2" t="s">
        <v>3</v>
      </c>
      <c r="H329" s="7">
        <v>1</v>
      </c>
      <c r="I329" s="2">
        <v>45000000</v>
      </c>
      <c r="J329" s="2" t="s">
        <v>4</v>
      </c>
      <c r="K329" s="7">
        <v>143586.43902000002</v>
      </c>
      <c r="L329" s="4" t="s">
        <v>509</v>
      </c>
      <c r="M329" s="4">
        <v>12.2013</v>
      </c>
      <c r="N329" s="4" t="s">
        <v>9</v>
      </c>
      <c r="O329" s="2" t="s">
        <v>70</v>
      </c>
      <c r="P329" s="1"/>
    </row>
    <row r="330" spans="1:16" ht="51" customHeight="1">
      <c r="A330" s="2">
        <v>7325</v>
      </c>
      <c r="B330" s="4" t="s">
        <v>90</v>
      </c>
      <c r="C330" s="13" t="s">
        <v>239</v>
      </c>
      <c r="D330" s="42" t="s">
        <v>454</v>
      </c>
      <c r="E330" s="2" t="s">
        <v>390</v>
      </c>
      <c r="F330" s="2">
        <v>796</v>
      </c>
      <c r="G330" s="2" t="s">
        <v>3</v>
      </c>
      <c r="H330" s="7">
        <v>1</v>
      </c>
      <c r="I330" s="2">
        <v>45000000</v>
      </c>
      <c r="J330" s="2" t="s">
        <v>4</v>
      </c>
      <c r="K330" s="43">
        <v>5383.1</v>
      </c>
      <c r="L330" s="4" t="s">
        <v>516</v>
      </c>
      <c r="M330" s="4">
        <v>12.2013</v>
      </c>
      <c r="N330" s="4" t="s">
        <v>9</v>
      </c>
      <c r="O330" s="2" t="s">
        <v>70</v>
      </c>
      <c r="P330" s="1"/>
    </row>
    <row r="331" spans="1:16" ht="51" customHeight="1">
      <c r="A331" s="2">
        <v>7326</v>
      </c>
      <c r="B331" s="4" t="s">
        <v>90</v>
      </c>
      <c r="C331" s="13" t="s">
        <v>239</v>
      </c>
      <c r="D331" s="42" t="s">
        <v>455</v>
      </c>
      <c r="E331" s="2" t="s">
        <v>390</v>
      </c>
      <c r="F331" s="2">
        <v>796</v>
      </c>
      <c r="G331" s="2" t="s">
        <v>3</v>
      </c>
      <c r="H331" s="7">
        <v>1</v>
      </c>
      <c r="I331" s="2">
        <v>45000000</v>
      </c>
      <c r="J331" s="2" t="s">
        <v>4</v>
      </c>
      <c r="K331" s="43">
        <v>7786.4</v>
      </c>
      <c r="L331" s="4" t="s">
        <v>516</v>
      </c>
      <c r="M331" s="4">
        <v>12.2013</v>
      </c>
      <c r="N331" s="4" t="s">
        <v>9</v>
      </c>
      <c r="O331" s="2" t="s">
        <v>70</v>
      </c>
      <c r="P331" s="1"/>
    </row>
    <row r="332" spans="1:16" ht="51" customHeight="1">
      <c r="A332" s="2">
        <v>7327</v>
      </c>
      <c r="B332" s="2" t="s">
        <v>123</v>
      </c>
      <c r="C332" s="13">
        <v>7244010</v>
      </c>
      <c r="D332" s="42" t="s">
        <v>456</v>
      </c>
      <c r="E332" s="2" t="s">
        <v>390</v>
      </c>
      <c r="F332" s="2">
        <v>796</v>
      </c>
      <c r="G332" s="2" t="s">
        <v>3</v>
      </c>
      <c r="H332" s="7">
        <v>1</v>
      </c>
      <c r="I332" s="2">
        <v>45000000</v>
      </c>
      <c r="J332" s="2" t="s">
        <v>4</v>
      </c>
      <c r="K332" s="7">
        <v>837</v>
      </c>
      <c r="L332" s="4" t="s">
        <v>509</v>
      </c>
      <c r="M332" s="4">
        <v>12.2013</v>
      </c>
      <c r="N332" s="4" t="s">
        <v>9</v>
      </c>
      <c r="O332" s="2" t="s">
        <v>70</v>
      </c>
      <c r="P332" s="1"/>
    </row>
    <row r="333" spans="1:16" ht="51" customHeight="1">
      <c r="A333" s="2">
        <v>7328</v>
      </c>
      <c r="B333" s="2" t="s">
        <v>599</v>
      </c>
      <c r="C333" s="13">
        <v>7244000</v>
      </c>
      <c r="D333" s="42" t="s">
        <v>457</v>
      </c>
      <c r="E333" s="2" t="s">
        <v>390</v>
      </c>
      <c r="F333" s="2">
        <v>796</v>
      </c>
      <c r="G333" s="2" t="s">
        <v>3</v>
      </c>
      <c r="H333" s="7">
        <v>1</v>
      </c>
      <c r="I333" s="2">
        <v>45000000</v>
      </c>
      <c r="J333" s="2" t="s">
        <v>4</v>
      </c>
      <c r="K333" s="43">
        <v>43836.8646</v>
      </c>
      <c r="L333" s="4" t="s">
        <v>517</v>
      </c>
      <c r="M333" s="4">
        <v>12.2013</v>
      </c>
      <c r="N333" s="4" t="s">
        <v>9</v>
      </c>
      <c r="O333" s="2" t="s">
        <v>70</v>
      </c>
      <c r="P333" s="1"/>
    </row>
    <row r="334" spans="1:16" ht="51" customHeight="1">
      <c r="A334" s="2">
        <v>7329</v>
      </c>
      <c r="B334" s="2" t="s">
        <v>108</v>
      </c>
      <c r="C334" s="13" t="s">
        <v>230</v>
      </c>
      <c r="D334" s="42" t="s">
        <v>458</v>
      </c>
      <c r="E334" s="2" t="s">
        <v>390</v>
      </c>
      <c r="F334" s="2">
        <v>796</v>
      </c>
      <c r="G334" s="2" t="s">
        <v>3</v>
      </c>
      <c r="H334" s="7">
        <v>1</v>
      </c>
      <c r="I334" s="2">
        <v>45000000</v>
      </c>
      <c r="J334" s="2" t="s">
        <v>4</v>
      </c>
      <c r="K334" s="7">
        <v>3323.9536000000003</v>
      </c>
      <c r="L334" s="4" t="s">
        <v>510</v>
      </c>
      <c r="M334" s="4">
        <v>11.2013</v>
      </c>
      <c r="N334" s="4" t="s">
        <v>9</v>
      </c>
      <c r="O334" s="2" t="s">
        <v>70</v>
      </c>
      <c r="P334" s="1"/>
    </row>
    <row r="335" spans="1:16" ht="51" customHeight="1">
      <c r="A335" s="2">
        <v>7330</v>
      </c>
      <c r="B335" s="2" t="s">
        <v>108</v>
      </c>
      <c r="C335" s="13" t="s">
        <v>230</v>
      </c>
      <c r="D335" s="42" t="s">
        <v>459</v>
      </c>
      <c r="E335" s="2" t="s">
        <v>390</v>
      </c>
      <c r="F335" s="2">
        <v>796</v>
      </c>
      <c r="G335" s="2" t="s">
        <v>3</v>
      </c>
      <c r="H335" s="7">
        <v>1</v>
      </c>
      <c r="I335" s="2">
        <v>45000000</v>
      </c>
      <c r="J335" s="2" t="s">
        <v>4</v>
      </c>
      <c r="K335" s="7">
        <v>3266.31983</v>
      </c>
      <c r="L335" s="4" t="s">
        <v>510</v>
      </c>
      <c r="M335" s="4">
        <v>11.2013</v>
      </c>
      <c r="N335" s="4" t="s">
        <v>9</v>
      </c>
      <c r="O335" s="2" t="s">
        <v>70</v>
      </c>
      <c r="P335" s="1"/>
    </row>
    <row r="336" spans="1:16" ht="51" customHeight="1">
      <c r="A336" s="2">
        <v>7331</v>
      </c>
      <c r="B336" s="2" t="s">
        <v>108</v>
      </c>
      <c r="C336" s="13" t="s">
        <v>230</v>
      </c>
      <c r="D336" s="42" t="s">
        <v>460</v>
      </c>
      <c r="E336" s="2" t="s">
        <v>390</v>
      </c>
      <c r="F336" s="2">
        <v>796</v>
      </c>
      <c r="G336" s="2" t="s">
        <v>3</v>
      </c>
      <c r="H336" s="7">
        <v>1</v>
      </c>
      <c r="I336" s="2">
        <v>45000000</v>
      </c>
      <c r="J336" s="2" t="s">
        <v>4</v>
      </c>
      <c r="K336" s="7">
        <v>3304.14763</v>
      </c>
      <c r="L336" s="4" t="s">
        <v>510</v>
      </c>
      <c r="M336" s="4">
        <v>11.2013</v>
      </c>
      <c r="N336" s="4" t="s">
        <v>9</v>
      </c>
      <c r="O336" s="2" t="s">
        <v>70</v>
      </c>
      <c r="P336" s="1"/>
    </row>
    <row r="337" spans="1:16" ht="102" customHeight="1">
      <c r="A337" s="2">
        <v>7332</v>
      </c>
      <c r="B337" s="2" t="s">
        <v>99</v>
      </c>
      <c r="C337" s="13">
        <v>2944160</v>
      </c>
      <c r="D337" s="44" t="s">
        <v>828</v>
      </c>
      <c r="E337" s="2" t="s">
        <v>390</v>
      </c>
      <c r="F337" s="2">
        <v>796</v>
      </c>
      <c r="G337" s="2" t="s">
        <v>3</v>
      </c>
      <c r="H337" s="7">
        <v>1</v>
      </c>
      <c r="I337" s="2">
        <v>45000000</v>
      </c>
      <c r="J337" s="2" t="s">
        <v>4</v>
      </c>
      <c r="K337" s="7">
        <v>7103.668</v>
      </c>
      <c r="L337" s="4" t="s">
        <v>184</v>
      </c>
      <c r="M337" s="4">
        <v>12.2013</v>
      </c>
      <c r="N337" s="4" t="s">
        <v>9</v>
      </c>
      <c r="O337" s="2" t="s">
        <v>70</v>
      </c>
      <c r="P337" s="1"/>
    </row>
    <row r="338" spans="1:16" ht="114.75" customHeight="1">
      <c r="A338" s="2">
        <v>7333</v>
      </c>
      <c r="B338" s="2" t="s">
        <v>99</v>
      </c>
      <c r="C338" s="13">
        <v>2944160</v>
      </c>
      <c r="D338" s="44" t="s">
        <v>461</v>
      </c>
      <c r="E338" s="2" t="s">
        <v>390</v>
      </c>
      <c r="F338" s="2">
        <v>796</v>
      </c>
      <c r="G338" s="2" t="s">
        <v>3</v>
      </c>
      <c r="H338" s="7">
        <v>1</v>
      </c>
      <c r="I338" s="2">
        <v>45000000</v>
      </c>
      <c r="J338" s="2" t="s">
        <v>4</v>
      </c>
      <c r="K338" s="7">
        <v>21294.467</v>
      </c>
      <c r="L338" s="4" t="s">
        <v>510</v>
      </c>
      <c r="M338" s="4">
        <v>12.2013</v>
      </c>
      <c r="N338" s="4" t="s">
        <v>9</v>
      </c>
      <c r="O338" s="2" t="s">
        <v>70</v>
      </c>
      <c r="P338" s="1"/>
    </row>
    <row r="339" spans="1:16" ht="51" customHeight="1">
      <c r="A339" s="2">
        <v>7334</v>
      </c>
      <c r="B339" s="2" t="s">
        <v>99</v>
      </c>
      <c r="C339" s="13">
        <v>9440330</v>
      </c>
      <c r="D339" s="44" t="s">
        <v>462</v>
      </c>
      <c r="E339" s="2" t="s">
        <v>390</v>
      </c>
      <c r="F339" s="2">
        <v>796</v>
      </c>
      <c r="G339" s="2" t="s">
        <v>3</v>
      </c>
      <c r="H339" s="7">
        <v>1</v>
      </c>
      <c r="I339" s="2">
        <v>45000000</v>
      </c>
      <c r="J339" s="2" t="s">
        <v>4</v>
      </c>
      <c r="K339" s="7">
        <v>17821.35663</v>
      </c>
      <c r="L339" s="4" t="s">
        <v>193</v>
      </c>
      <c r="M339" s="4">
        <v>12.2013</v>
      </c>
      <c r="N339" s="4" t="s">
        <v>9</v>
      </c>
      <c r="O339" s="2" t="s">
        <v>70</v>
      </c>
      <c r="P339" s="1"/>
    </row>
    <row r="340" spans="1:16" ht="51" customHeight="1">
      <c r="A340" s="2">
        <v>7335</v>
      </c>
      <c r="B340" s="4" t="s">
        <v>99</v>
      </c>
      <c r="C340" s="13" t="s">
        <v>247</v>
      </c>
      <c r="D340" s="44" t="s">
        <v>829</v>
      </c>
      <c r="E340" s="2" t="s">
        <v>390</v>
      </c>
      <c r="F340" s="2">
        <v>796</v>
      </c>
      <c r="G340" s="2" t="s">
        <v>3</v>
      </c>
      <c r="H340" s="7">
        <v>1</v>
      </c>
      <c r="I340" s="2">
        <v>45000000</v>
      </c>
      <c r="J340" s="2" t="s">
        <v>4</v>
      </c>
      <c r="K340" s="7">
        <v>88013.87875</v>
      </c>
      <c r="L340" s="4" t="s">
        <v>518</v>
      </c>
      <c r="M340" s="4">
        <v>12.2013</v>
      </c>
      <c r="N340" s="4" t="s">
        <v>9</v>
      </c>
      <c r="O340" s="2" t="s">
        <v>70</v>
      </c>
      <c r="P340" s="1"/>
    </row>
    <row r="341" spans="1:16" ht="51" customHeight="1">
      <c r="A341" s="2">
        <v>7336</v>
      </c>
      <c r="B341" s="4" t="s">
        <v>90</v>
      </c>
      <c r="C341" s="13" t="s">
        <v>239</v>
      </c>
      <c r="D341" s="44" t="s">
        <v>629</v>
      </c>
      <c r="E341" s="2" t="s">
        <v>390</v>
      </c>
      <c r="F341" s="2">
        <v>796</v>
      </c>
      <c r="G341" s="2" t="s">
        <v>3</v>
      </c>
      <c r="H341" s="7">
        <v>1</v>
      </c>
      <c r="I341" s="2">
        <v>45000000</v>
      </c>
      <c r="J341" s="2" t="s">
        <v>4</v>
      </c>
      <c r="K341" s="7">
        <v>1531.4584499999999</v>
      </c>
      <c r="L341" s="4" t="s">
        <v>506</v>
      </c>
      <c r="M341" s="4">
        <v>12.2013</v>
      </c>
      <c r="N341" s="4" t="s">
        <v>9</v>
      </c>
      <c r="O341" s="2" t="s">
        <v>70</v>
      </c>
      <c r="P341" s="1"/>
    </row>
    <row r="342" spans="1:16" ht="51" customHeight="1">
      <c r="A342" s="2">
        <v>7337</v>
      </c>
      <c r="B342" s="4" t="s">
        <v>90</v>
      </c>
      <c r="C342" s="13" t="s">
        <v>239</v>
      </c>
      <c r="D342" s="44" t="s">
        <v>630</v>
      </c>
      <c r="E342" s="2" t="s">
        <v>390</v>
      </c>
      <c r="F342" s="2">
        <v>796</v>
      </c>
      <c r="G342" s="2" t="s">
        <v>3</v>
      </c>
      <c r="H342" s="7">
        <v>1</v>
      </c>
      <c r="I342" s="2">
        <v>45000000</v>
      </c>
      <c r="J342" s="2" t="s">
        <v>4</v>
      </c>
      <c r="K342" s="7">
        <v>1547.29205</v>
      </c>
      <c r="L342" s="4" t="s">
        <v>193</v>
      </c>
      <c r="M342" s="4">
        <v>12.2013</v>
      </c>
      <c r="N342" s="4" t="s">
        <v>9</v>
      </c>
      <c r="O342" s="2" t="s">
        <v>70</v>
      </c>
      <c r="P342" s="1"/>
    </row>
    <row r="343" spans="1:16" ht="51" customHeight="1">
      <c r="A343" s="2">
        <v>7338</v>
      </c>
      <c r="B343" s="4" t="s">
        <v>90</v>
      </c>
      <c r="C343" s="13" t="s">
        <v>239</v>
      </c>
      <c r="D343" s="44" t="s">
        <v>631</v>
      </c>
      <c r="E343" s="2" t="s">
        <v>390</v>
      </c>
      <c r="F343" s="2">
        <v>796</v>
      </c>
      <c r="G343" s="2" t="s">
        <v>3</v>
      </c>
      <c r="H343" s="7">
        <v>1</v>
      </c>
      <c r="I343" s="2">
        <v>45000000</v>
      </c>
      <c r="J343" s="2" t="s">
        <v>4</v>
      </c>
      <c r="K343" s="7">
        <v>2810.237</v>
      </c>
      <c r="L343" s="4" t="s">
        <v>511</v>
      </c>
      <c r="M343" s="4">
        <v>12.2013</v>
      </c>
      <c r="N343" s="4" t="s">
        <v>9</v>
      </c>
      <c r="O343" s="2" t="s">
        <v>70</v>
      </c>
      <c r="P343" s="1"/>
    </row>
    <row r="344" spans="1:16" ht="51" customHeight="1">
      <c r="A344" s="2">
        <v>7339</v>
      </c>
      <c r="B344" s="4" t="s">
        <v>90</v>
      </c>
      <c r="C344" s="13" t="s">
        <v>239</v>
      </c>
      <c r="D344" s="44" t="s">
        <v>632</v>
      </c>
      <c r="E344" s="2" t="s">
        <v>390</v>
      </c>
      <c r="F344" s="2">
        <v>796</v>
      </c>
      <c r="G344" s="2" t="s">
        <v>3</v>
      </c>
      <c r="H344" s="7">
        <v>1</v>
      </c>
      <c r="I344" s="2">
        <v>45000000</v>
      </c>
      <c r="J344" s="2" t="s">
        <v>4</v>
      </c>
      <c r="K344" s="7">
        <v>1825.94616</v>
      </c>
      <c r="L344" s="4" t="s">
        <v>510</v>
      </c>
      <c r="M344" s="4">
        <v>12.2013</v>
      </c>
      <c r="N344" s="4" t="s">
        <v>9</v>
      </c>
      <c r="O344" s="2" t="s">
        <v>70</v>
      </c>
      <c r="P344" s="1"/>
    </row>
    <row r="345" spans="1:16" ht="46.5" customHeight="1">
      <c r="A345" s="2">
        <v>7340</v>
      </c>
      <c r="B345" s="4" t="s">
        <v>90</v>
      </c>
      <c r="C345" s="13" t="s">
        <v>239</v>
      </c>
      <c r="D345" s="44" t="s">
        <v>633</v>
      </c>
      <c r="E345" s="2" t="s">
        <v>390</v>
      </c>
      <c r="F345" s="2">
        <v>796</v>
      </c>
      <c r="G345" s="2" t="s">
        <v>3</v>
      </c>
      <c r="H345" s="7">
        <v>1</v>
      </c>
      <c r="I345" s="2">
        <v>45000000</v>
      </c>
      <c r="J345" s="2" t="s">
        <v>4</v>
      </c>
      <c r="K345" s="7">
        <v>3683.6</v>
      </c>
      <c r="L345" s="4" t="s">
        <v>184</v>
      </c>
      <c r="M345" s="4">
        <v>12.2013</v>
      </c>
      <c r="N345" s="4" t="s">
        <v>9</v>
      </c>
      <c r="O345" s="2" t="s">
        <v>70</v>
      </c>
      <c r="P345" s="1"/>
    </row>
    <row r="346" spans="1:16" ht="51" customHeight="1">
      <c r="A346" s="2">
        <v>7341</v>
      </c>
      <c r="B346" s="4" t="s">
        <v>90</v>
      </c>
      <c r="C346" s="13" t="s">
        <v>239</v>
      </c>
      <c r="D346" s="44" t="s">
        <v>634</v>
      </c>
      <c r="E346" s="2" t="s">
        <v>390</v>
      </c>
      <c r="F346" s="2">
        <v>796</v>
      </c>
      <c r="G346" s="2" t="s">
        <v>3</v>
      </c>
      <c r="H346" s="7">
        <v>1</v>
      </c>
      <c r="I346" s="2">
        <v>45000000</v>
      </c>
      <c r="J346" s="2" t="s">
        <v>4</v>
      </c>
      <c r="K346" s="7">
        <v>1450.6489</v>
      </c>
      <c r="L346" s="4" t="s">
        <v>510</v>
      </c>
      <c r="M346" s="4">
        <v>12.2013</v>
      </c>
      <c r="N346" s="4" t="s">
        <v>9</v>
      </c>
      <c r="O346" s="2" t="s">
        <v>70</v>
      </c>
      <c r="P346" s="1"/>
    </row>
    <row r="347" spans="1:16" ht="51" customHeight="1">
      <c r="A347" s="2">
        <v>7342</v>
      </c>
      <c r="B347" s="4" t="s">
        <v>90</v>
      </c>
      <c r="C347" s="13" t="s">
        <v>239</v>
      </c>
      <c r="D347" s="44" t="s">
        <v>635</v>
      </c>
      <c r="E347" s="2" t="s">
        <v>390</v>
      </c>
      <c r="F347" s="2">
        <v>796</v>
      </c>
      <c r="G347" s="2" t="s">
        <v>3</v>
      </c>
      <c r="H347" s="7">
        <v>1</v>
      </c>
      <c r="I347" s="2">
        <v>45000000</v>
      </c>
      <c r="J347" s="2" t="s">
        <v>4</v>
      </c>
      <c r="K347" s="7">
        <v>3771.5453700000003</v>
      </c>
      <c r="L347" s="4" t="s">
        <v>510</v>
      </c>
      <c r="M347" s="4">
        <v>12.2013</v>
      </c>
      <c r="N347" s="4" t="s">
        <v>9</v>
      </c>
      <c r="O347" s="2" t="s">
        <v>70</v>
      </c>
      <c r="P347" s="1"/>
    </row>
    <row r="348" spans="1:16" ht="51" customHeight="1">
      <c r="A348" s="2">
        <v>7343</v>
      </c>
      <c r="B348" s="4" t="s">
        <v>90</v>
      </c>
      <c r="C348" s="13" t="s">
        <v>239</v>
      </c>
      <c r="D348" s="44" t="s">
        <v>636</v>
      </c>
      <c r="E348" s="2" t="s">
        <v>390</v>
      </c>
      <c r="F348" s="2">
        <v>796</v>
      </c>
      <c r="G348" s="2" t="s">
        <v>3</v>
      </c>
      <c r="H348" s="7">
        <v>1</v>
      </c>
      <c r="I348" s="2">
        <v>45000000</v>
      </c>
      <c r="J348" s="2" t="s">
        <v>4</v>
      </c>
      <c r="K348" s="7">
        <v>2142.4680099999996</v>
      </c>
      <c r="L348" s="4" t="s">
        <v>510</v>
      </c>
      <c r="M348" s="4">
        <v>12.2013</v>
      </c>
      <c r="N348" s="4" t="s">
        <v>9</v>
      </c>
      <c r="O348" s="2" t="s">
        <v>70</v>
      </c>
      <c r="P348" s="1"/>
    </row>
    <row r="349" spans="1:16" ht="51" customHeight="1">
      <c r="A349" s="2">
        <v>7344</v>
      </c>
      <c r="B349" s="4" t="s">
        <v>90</v>
      </c>
      <c r="C349" s="13" t="s">
        <v>239</v>
      </c>
      <c r="D349" s="44" t="s">
        <v>637</v>
      </c>
      <c r="E349" s="2" t="s">
        <v>390</v>
      </c>
      <c r="F349" s="2">
        <v>796</v>
      </c>
      <c r="G349" s="2" t="s">
        <v>3</v>
      </c>
      <c r="H349" s="7">
        <v>1</v>
      </c>
      <c r="I349" s="2">
        <v>45000000</v>
      </c>
      <c r="J349" s="2" t="s">
        <v>4</v>
      </c>
      <c r="K349" s="7">
        <v>1579.33031</v>
      </c>
      <c r="L349" s="4" t="s">
        <v>236</v>
      </c>
      <c r="M349" s="4">
        <v>12.2013</v>
      </c>
      <c r="N349" s="4" t="s">
        <v>9</v>
      </c>
      <c r="O349" s="2" t="s">
        <v>70</v>
      </c>
      <c r="P349" s="1"/>
    </row>
    <row r="350" spans="1:16" ht="51" customHeight="1">
      <c r="A350" s="2">
        <v>7345</v>
      </c>
      <c r="B350" s="4" t="s">
        <v>90</v>
      </c>
      <c r="C350" s="13" t="s">
        <v>239</v>
      </c>
      <c r="D350" s="44" t="s">
        <v>638</v>
      </c>
      <c r="E350" s="2" t="s">
        <v>390</v>
      </c>
      <c r="F350" s="2">
        <v>796</v>
      </c>
      <c r="G350" s="2" t="s">
        <v>3</v>
      </c>
      <c r="H350" s="7">
        <v>1</v>
      </c>
      <c r="I350" s="2">
        <v>45000000</v>
      </c>
      <c r="J350" s="2" t="s">
        <v>4</v>
      </c>
      <c r="K350" s="7">
        <v>5843.55193</v>
      </c>
      <c r="L350" s="4" t="s">
        <v>510</v>
      </c>
      <c r="M350" s="4">
        <v>12.2013</v>
      </c>
      <c r="N350" s="4" t="s">
        <v>9</v>
      </c>
      <c r="O350" s="2" t="s">
        <v>70</v>
      </c>
      <c r="P350" s="1"/>
    </row>
    <row r="351" spans="1:16" ht="72" customHeight="1">
      <c r="A351" s="2">
        <v>7346</v>
      </c>
      <c r="B351" s="4" t="s">
        <v>90</v>
      </c>
      <c r="C351" s="13" t="s">
        <v>239</v>
      </c>
      <c r="D351" s="44" t="s">
        <v>639</v>
      </c>
      <c r="E351" s="2" t="s">
        <v>390</v>
      </c>
      <c r="F351" s="2">
        <v>796</v>
      </c>
      <c r="G351" s="2" t="s">
        <v>3</v>
      </c>
      <c r="H351" s="7">
        <v>1</v>
      </c>
      <c r="I351" s="2">
        <v>45000000</v>
      </c>
      <c r="J351" s="2" t="s">
        <v>4</v>
      </c>
      <c r="K351" s="7">
        <v>2808.57458</v>
      </c>
      <c r="L351" s="4" t="s">
        <v>184</v>
      </c>
      <c r="M351" s="4">
        <v>12.2013</v>
      </c>
      <c r="N351" s="4" t="s">
        <v>9</v>
      </c>
      <c r="O351" s="2" t="s">
        <v>70</v>
      </c>
      <c r="P351" s="1"/>
    </row>
    <row r="352" spans="1:16" ht="51" customHeight="1">
      <c r="A352" s="2">
        <v>7347</v>
      </c>
      <c r="B352" s="4" t="s">
        <v>90</v>
      </c>
      <c r="C352" s="13" t="s">
        <v>239</v>
      </c>
      <c r="D352" s="44" t="s">
        <v>640</v>
      </c>
      <c r="E352" s="2" t="s">
        <v>390</v>
      </c>
      <c r="F352" s="2">
        <v>796</v>
      </c>
      <c r="G352" s="2" t="s">
        <v>3</v>
      </c>
      <c r="H352" s="7">
        <v>1</v>
      </c>
      <c r="I352" s="2">
        <v>45000000</v>
      </c>
      <c r="J352" s="2" t="s">
        <v>4</v>
      </c>
      <c r="K352" s="7">
        <v>5300</v>
      </c>
      <c r="L352" s="4" t="s">
        <v>507</v>
      </c>
      <c r="M352" s="4">
        <v>12.2013</v>
      </c>
      <c r="N352" s="4" t="s">
        <v>9</v>
      </c>
      <c r="O352" s="2" t="s">
        <v>70</v>
      </c>
      <c r="P352" s="1"/>
    </row>
    <row r="353" spans="1:16" ht="51" customHeight="1">
      <c r="A353" s="2">
        <v>7348</v>
      </c>
      <c r="B353" s="4" t="s">
        <v>90</v>
      </c>
      <c r="C353" s="13" t="s">
        <v>239</v>
      </c>
      <c r="D353" s="44" t="s">
        <v>641</v>
      </c>
      <c r="E353" s="2" t="s">
        <v>390</v>
      </c>
      <c r="F353" s="2">
        <v>796</v>
      </c>
      <c r="G353" s="2" t="s">
        <v>3</v>
      </c>
      <c r="H353" s="7">
        <v>1</v>
      </c>
      <c r="I353" s="2">
        <v>45000000</v>
      </c>
      <c r="J353" s="2" t="s">
        <v>4</v>
      </c>
      <c r="K353" s="7">
        <v>4200</v>
      </c>
      <c r="L353" s="4" t="s">
        <v>510</v>
      </c>
      <c r="M353" s="4">
        <v>12.2013</v>
      </c>
      <c r="N353" s="4" t="s">
        <v>9</v>
      </c>
      <c r="O353" s="2" t="s">
        <v>70</v>
      </c>
      <c r="P353" s="1"/>
    </row>
    <row r="354" spans="1:16" ht="51" customHeight="1">
      <c r="A354" s="2">
        <v>7349</v>
      </c>
      <c r="B354" s="4" t="s">
        <v>90</v>
      </c>
      <c r="C354" s="13" t="s">
        <v>239</v>
      </c>
      <c r="D354" s="44" t="s">
        <v>642</v>
      </c>
      <c r="E354" s="2" t="s">
        <v>390</v>
      </c>
      <c r="F354" s="2">
        <v>796</v>
      </c>
      <c r="G354" s="2" t="s">
        <v>3</v>
      </c>
      <c r="H354" s="7">
        <v>1</v>
      </c>
      <c r="I354" s="2">
        <v>45000000</v>
      </c>
      <c r="J354" s="2" t="s">
        <v>4</v>
      </c>
      <c r="K354" s="7">
        <v>4815.375</v>
      </c>
      <c r="L354" s="4" t="s">
        <v>510</v>
      </c>
      <c r="M354" s="4">
        <v>12.2013</v>
      </c>
      <c r="N354" s="4" t="s">
        <v>9</v>
      </c>
      <c r="O354" s="2" t="s">
        <v>70</v>
      </c>
      <c r="P354" s="1"/>
    </row>
    <row r="355" spans="1:16" ht="51" customHeight="1">
      <c r="A355" s="2">
        <v>7350</v>
      </c>
      <c r="B355" s="4" t="s">
        <v>90</v>
      </c>
      <c r="C355" s="13" t="s">
        <v>239</v>
      </c>
      <c r="D355" s="44" t="s">
        <v>643</v>
      </c>
      <c r="E355" s="2" t="s">
        <v>390</v>
      </c>
      <c r="F355" s="2">
        <v>796</v>
      </c>
      <c r="G355" s="2" t="s">
        <v>3</v>
      </c>
      <c r="H355" s="7">
        <v>1</v>
      </c>
      <c r="I355" s="2">
        <v>45000000</v>
      </c>
      <c r="J355" s="2" t="s">
        <v>4</v>
      </c>
      <c r="K355" s="7">
        <v>3553.519</v>
      </c>
      <c r="L355" s="4" t="s">
        <v>236</v>
      </c>
      <c r="M355" s="4">
        <v>12.2013</v>
      </c>
      <c r="N355" s="4" t="s">
        <v>9</v>
      </c>
      <c r="O355" s="2" t="s">
        <v>70</v>
      </c>
      <c r="P355" s="1"/>
    </row>
    <row r="356" spans="1:16" ht="51" customHeight="1">
      <c r="A356" s="2">
        <v>7351</v>
      </c>
      <c r="B356" s="4" t="s">
        <v>90</v>
      </c>
      <c r="C356" s="13" t="s">
        <v>239</v>
      </c>
      <c r="D356" s="44" t="s">
        <v>644</v>
      </c>
      <c r="E356" s="2" t="s">
        <v>390</v>
      </c>
      <c r="F356" s="2">
        <v>796</v>
      </c>
      <c r="G356" s="2" t="s">
        <v>3</v>
      </c>
      <c r="H356" s="7">
        <v>1</v>
      </c>
      <c r="I356" s="2">
        <v>45000000</v>
      </c>
      <c r="J356" s="2" t="s">
        <v>4</v>
      </c>
      <c r="K356" s="7">
        <v>9007.933</v>
      </c>
      <c r="L356" s="4" t="s">
        <v>184</v>
      </c>
      <c r="M356" s="4">
        <v>12.2013</v>
      </c>
      <c r="N356" s="4" t="s">
        <v>9</v>
      </c>
      <c r="O356" s="2" t="s">
        <v>70</v>
      </c>
      <c r="P356" s="1"/>
    </row>
    <row r="357" spans="1:16" ht="51" customHeight="1">
      <c r="A357" s="2">
        <v>7352</v>
      </c>
      <c r="B357" s="4" t="s">
        <v>90</v>
      </c>
      <c r="C357" s="13" t="s">
        <v>239</v>
      </c>
      <c r="D357" s="44" t="s">
        <v>645</v>
      </c>
      <c r="E357" s="2" t="s">
        <v>390</v>
      </c>
      <c r="F357" s="2">
        <v>796</v>
      </c>
      <c r="G357" s="2" t="s">
        <v>3</v>
      </c>
      <c r="H357" s="7">
        <v>1</v>
      </c>
      <c r="I357" s="2">
        <v>45000000</v>
      </c>
      <c r="J357" s="2" t="s">
        <v>4</v>
      </c>
      <c r="K357" s="7">
        <v>10364.907009999999</v>
      </c>
      <c r="L357" s="4" t="s">
        <v>184</v>
      </c>
      <c r="M357" s="4">
        <v>12.2013</v>
      </c>
      <c r="N357" s="4" t="s">
        <v>9</v>
      </c>
      <c r="O357" s="2" t="s">
        <v>70</v>
      </c>
      <c r="P357" s="1"/>
    </row>
    <row r="358" spans="1:16" ht="51" customHeight="1">
      <c r="A358" s="2">
        <v>7353</v>
      </c>
      <c r="B358" s="4" t="s">
        <v>90</v>
      </c>
      <c r="C358" s="13" t="s">
        <v>239</v>
      </c>
      <c r="D358" s="44" t="s">
        <v>646</v>
      </c>
      <c r="E358" s="2" t="s">
        <v>390</v>
      </c>
      <c r="F358" s="2">
        <v>796</v>
      </c>
      <c r="G358" s="2" t="s">
        <v>3</v>
      </c>
      <c r="H358" s="7">
        <v>1</v>
      </c>
      <c r="I358" s="2">
        <v>45000000</v>
      </c>
      <c r="J358" s="2" t="s">
        <v>4</v>
      </c>
      <c r="K358" s="7">
        <v>16436.037</v>
      </c>
      <c r="L358" s="4" t="s">
        <v>184</v>
      </c>
      <c r="M358" s="4">
        <v>12.2013</v>
      </c>
      <c r="N358" s="4" t="s">
        <v>9</v>
      </c>
      <c r="O358" s="2" t="s">
        <v>70</v>
      </c>
      <c r="P358" s="1"/>
    </row>
    <row r="359" spans="1:16" ht="51" customHeight="1">
      <c r="A359" s="2">
        <v>7354</v>
      </c>
      <c r="B359" s="4" t="s">
        <v>90</v>
      </c>
      <c r="C359" s="13" t="s">
        <v>239</v>
      </c>
      <c r="D359" s="44" t="s">
        <v>647</v>
      </c>
      <c r="E359" s="2" t="s">
        <v>390</v>
      </c>
      <c r="F359" s="2">
        <v>796</v>
      </c>
      <c r="G359" s="2" t="s">
        <v>3</v>
      </c>
      <c r="H359" s="7">
        <v>1</v>
      </c>
      <c r="I359" s="2">
        <v>45000000</v>
      </c>
      <c r="J359" s="2" t="s">
        <v>4</v>
      </c>
      <c r="K359" s="7">
        <v>6050.74</v>
      </c>
      <c r="L359" s="4" t="s">
        <v>510</v>
      </c>
      <c r="M359" s="4">
        <v>12.2013</v>
      </c>
      <c r="N359" s="4" t="s">
        <v>9</v>
      </c>
      <c r="O359" s="2" t="s">
        <v>70</v>
      </c>
      <c r="P359" s="1"/>
    </row>
    <row r="360" spans="1:16" ht="51" customHeight="1">
      <c r="A360" s="2">
        <v>7355</v>
      </c>
      <c r="B360" s="4" t="s">
        <v>90</v>
      </c>
      <c r="C360" s="13" t="s">
        <v>239</v>
      </c>
      <c r="D360" s="44" t="s">
        <v>648</v>
      </c>
      <c r="E360" s="2" t="s">
        <v>390</v>
      </c>
      <c r="F360" s="2">
        <v>796</v>
      </c>
      <c r="G360" s="2" t="s">
        <v>3</v>
      </c>
      <c r="H360" s="7">
        <v>1</v>
      </c>
      <c r="I360" s="2">
        <v>45000000</v>
      </c>
      <c r="J360" s="2" t="s">
        <v>4</v>
      </c>
      <c r="K360" s="7">
        <v>6144.7</v>
      </c>
      <c r="L360" s="4" t="s">
        <v>184</v>
      </c>
      <c r="M360" s="4">
        <v>12.2013</v>
      </c>
      <c r="N360" s="4" t="s">
        <v>9</v>
      </c>
      <c r="O360" s="2" t="s">
        <v>70</v>
      </c>
      <c r="P360" s="1"/>
    </row>
    <row r="361" spans="1:16" ht="51" customHeight="1">
      <c r="A361" s="2">
        <v>7356</v>
      </c>
      <c r="B361" s="4" t="s">
        <v>90</v>
      </c>
      <c r="C361" s="13" t="s">
        <v>239</v>
      </c>
      <c r="D361" s="44" t="s">
        <v>649</v>
      </c>
      <c r="E361" s="2" t="s">
        <v>390</v>
      </c>
      <c r="F361" s="2">
        <v>796</v>
      </c>
      <c r="G361" s="2" t="s">
        <v>3</v>
      </c>
      <c r="H361" s="7">
        <v>1</v>
      </c>
      <c r="I361" s="2">
        <v>45000000</v>
      </c>
      <c r="J361" s="2" t="s">
        <v>4</v>
      </c>
      <c r="K361" s="7">
        <v>2055.679</v>
      </c>
      <c r="L361" s="4" t="s">
        <v>184</v>
      </c>
      <c r="M361" s="4">
        <v>12.2013</v>
      </c>
      <c r="N361" s="4" t="s">
        <v>9</v>
      </c>
      <c r="O361" s="2" t="s">
        <v>70</v>
      </c>
      <c r="P361" s="1"/>
    </row>
    <row r="362" spans="1:16" ht="51" customHeight="1">
      <c r="A362" s="2">
        <v>7357</v>
      </c>
      <c r="B362" s="4" t="s">
        <v>90</v>
      </c>
      <c r="C362" s="13" t="s">
        <v>239</v>
      </c>
      <c r="D362" s="44" t="s">
        <v>650</v>
      </c>
      <c r="E362" s="2" t="s">
        <v>390</v>
      </c>
      <c r="F362" s="2">
        <v>796</v>
      </c>
      <c r="G362" s="2" t="s">
        <v>3</v>
      </c>
      <c r="H362" s="7">
        <v>1</v>
      </c>
      <c r="I362" s="2">
        <v>45000000</v>
      </c>
      <c r="J362" s="2" t="s">
        <v>4</v>
      </c>
      <c r="K362" s="7">
        <v>3800.0000099999997</v>
      </c>
      <c r="L362" s="4" t="s">
        <v>184</v>
      </c>
      <c r="M362" s="4">
        <v>12.2013</v>
      </c>
      <c r="N362" s="4" t="s">
        <v>9</v>
      </c>
      <c r="O362" s="2" t="s">
        <v>70</v>
      </c>
      <c r="P362" s="1"/>
    </row>
    <row r="363" spans="1:16" ht="51" customHeight="1">
      <c r="A363" s="2">
        <v>7358</v>
      </c>
      <c r="B363" s="4" t="s">
        <v>90</v>
      </c>
      <c r="C363" s="13" t="s">
        <v>239</v>
      </c>
      <c r="D363" s="44" t="s">
        <v>651</v>
      </c>
      <c r="E363" s="2" t="s">
        <v>390</v>
      </c>
      <c r="F363" s="2">
        <v>796</v>
      </c>
      <c r="G363" s="2" t="s">
        <v>3</v>
      </c>
      <c r="H363" s="7">
        <v>1</v>
      </c>
      <c r="I363" s="2">
        <v>45000000</v>
      </c>
      <c r="J363" s="2" t="s">
        <v>4</v>
      </c>
      <c r="K363" s="7">
        <v>7174</v>
      </c>
      <c r="L363" s="4" t="s">
        <v>505</v>
      </c>
      <c r="M363" s="4">
        <v>12.2013</v>
      </c>
      <c r="N363" s="4" t="s">
        <v>9</v>
      </c>
      <c r="O363" s="2" t="s">
        <v>70</v>
      </c>
      <c r="P363" s="1"/>
    </row>
    <row r="364" spans="1:16" ht="51" customHeight="1">
      <c r="A364" s="2">
        <v>7359</v>
      </c>
      <c r="B364" s="4" t="s">
        <v>90</v>
      </c>
      <c r="C364" s="13" t="s">
        <v>239</v>
      </c>
      <c r="D364" s="44" t="s">
        <v>652</v>
      </c>
      <c r="E364" s="2" t="s">
        <v>390</v>
      </c>
      <c r="F364" s="2">
        <v>796</v>
      </c>
      <c r="G364" s="2" t="s">
        <v>3</v>
      </c>
      <c r="H364" s="7">
        <v>1</v>
      </c>
      <c r="I364" s="2">
        <v>45000000</v>
      </c>
      <c r="J364" s="2" t="s">
        <v>4</v>
      </c>
      <c r="K364" s="7">
        <v>7750</v>
      </c>
      <c r="L364" s="4" t="s">
        <v>193</v>
      </c>
      <c r="M364" s="4">
        <v>12.2013</v>
      </c>
      <c r="N364" s="4" t="s">
        <v>9</v>
      </c>
      <c r="O364" s="2" t="s">
        <v>70</v>
      </c>
      <c r="P364" s="1"/>
    </row>
    <row r="365" spans="1:16" ht="51" customHeight="1">
      <c r="A365" s="2">
        <v>7360</v>
      </c>
      <c r="B365" s="4" t="s">
        <v>90</v>
      </c>
      <c r="C365" s="13" t="s">
        <v>239</v>
      </c>
      <c r="D365" s="44" t="s">
        <v>653</v>
      </c>
      <c r="E365" s="2" t="s">
        <v>390</v>
      </c>
      <c r="F365" s="2">
        <v>796</v>
      </c>
      <c r="G365" s="2" t="s">
        <v>3</v>
      </c>
      <c r="H365" s="7">
        <v>1</v>
      </c>
      <c r="I365" s="2">
        <v>45000000</v>
      </c>
      <c r="J365" s="2" t="s">
        <v>4</v>
      </c>
      <c r="K365" s="7">
        <v>2511.247</v>
      </c>
      <c r="L365" s="4" t="s">
        <v>511</v>
      </c>
      <c r="M365" s="4">
        <v>12.2013</v>
      </c>
      <c r="N365" s="4" t="s">
        <v>9</v>
      </c>
      <c r="O365" s="2" t="s">
        <v>70</v>
      </c>
      <c r="P365" s="1"/>
    </row>
    <row r="366" spans="1:16" ht="51" customHeight="1">
      <c r="A366" s="2">
        <v>7361</v>
      </c>
      <c r="B366" s="4" t="s">
        <v>90</v>
      </c>
      <c r="C366" s="13" t="s">
        <v>239</v>
      </c>
      <c r="D366" s="44" t="s">
        <v>654</v>
      </c>
      <c r="E366" s="2" t="s">
        <v>390</v>
      </c>
      <c r="F366" s="2">
        <v>796</v>
      </c>
      <c r="G366" s="2" t="s">
        <v>3</v>
      </c>
      <c r="H366" s="7">
        <v>1</v>
      </c>
      <c r="I366" s="2">
        <v>45000000</v>
      </c>
      <c r="J366" s="2" t="s">
        <v>4</v>
      </c>
      <c r="K366" s="7">
        <v>3066.6940499999996</v>
      </c>
      <c r="L366" s="4" t="s">
        <v>516</v>
      </c>
      <c r="M366" s="4">
        <v>12.2013</v>
      </c>
      <c r="N366" s="4" t="s">
        <v>9</v>
      </c>
      <c r="O366" s="2" t="s">
        <v>70</v>
      </c>
      <c r="P366" s="1"/>
    </row>
    <row r="367" spans="1:16" ht="51" customHeight="1">
      <c r="A367" s="2">
        <v>7362</v>
      </c>
      <c r="B367" s="4" t="s">
        <v>90</v>
      </c>
      <c r="C367" s="13" t="s">
        <v>239</v>
      </c>
      <c r="D367" s="44" t="s">
        <v>655</v>
      </c>
      <c r="E367" s="2" t="s">
        <v>390</v>
      </c>
      <c r="F367" s="2">
        <v>796</v>
      </c>
      <c r="G367" s="2" t="s">
        <v>3</v>
      </c>
      <c r="H367" s="7">
        <v>1</v>
      </c>
      <c r="I367" s="2">
        <v>45000000</v>
      </c>
      <c r="J367" s="2" t="s">
        <v>4</v>
      </c>
      <c r="K367" s="7">
        <v>2800</v>
      </c>
      <c r="L367" s="4" t="s">
        <v>509</v>
      </c>
      <c r="M367" s="4">
        <v>12.2013</v>
      </c>
      <c r="N367" s="4" t="s">
        <v>9</v>
      </c>
      <c r="O367" s="2" t="s">
        <v>70</v>
      </c>
      <c r="P367" s="1"/>
    </row>
    <row r="368" spans="1:16" ht="51" customHeight="1">
      <c r="A368" s="2">
        <v>7363</v>
      </c>
      <c r="B368" s="4" t="s">
        <v>90</v>
      </c>
      <c r="C368" s="13" t="s">
        <v>239</v>
      </c>
      <c r="D368" s="44" t="s">
        <v>656</v>
      </c>
      <c r="E368" s="2" t="s">
        <v>390</v>
      </c>
      <c r="F368" s="2">
        <v>796</v>
      </c>
      <c r="G368" s="2" t="s">
        <v>3</v>
      </c>
      <c r="H368" s="7">
        <v>1</v>
      </c>
      <c r="I368" s="2">
        <v>45000000</v>
      </c>
      <c r="J368" s="2" t="s">
        <v>4</v>
      </c>
      <c r="K368" s="7">
        <v>4067</v>
      </c>
      <c r="L368" s="4" t="s">
        <v>509</v>
      </c>
      <c r="M368" s="4">
        <v>12.2013</v>
      </c>
      <c r="N368" s="4" t="s">
        <v>9</v>
      </c>
      <c r="O368" s="2" t="s">
        <v>70</v>
      </c>
      <c r="P368" s="1"/>
    </row>
    <row r="369" spans="1:16" ht="51" customHeight="1">
      <c r="A369" s="2">
        <v>7364</v>
      </c>
      <c r="B369" s="4" t="s">
        <v>90</v>
      </c>
      <c r="C369" s="13" t="s">
        <v>239</v>
      </c>
      <c r="D369" s="44" t="s">
        <v>657</v>
      </c>
      <c r="E369" s="2" t="s">
        <v>390</v>
      </c>
      <c r="F369" s="2">
        <v>796</v>
      </c>
      <c r="G369" s="2" t="s">
        <v>3</v>
      </c>
      <c r="H369" s="7">
        <v>1</v>
      </c>
      <c r="I369" s="2">
        <v>45000000</v>
      </c>
      <c r="J369" s="2" t="s">
        <v>4</v>
      </c>
      <c r="K369" s="7">
        <v>3060.2148199999997</v>
      </c>
      <c r="L369" s="4" t="s">
        <v>510</v>
      </c>
      <c r="M369" s="4">
        <v>12.2013</v>
      </c>
      <c r="N369" s="4" t="s">
        <v>9</v>
      </c>
      <c r="O369" s="2" t="s">
        <v>70</v>
      </c>
      <c r="P369" s="1"/>
    </row>
    <row r="370" spans="1:16" ht="51" customHeight="1">
      <c r="A370" s="2">
        <v>7365</v>
      </c>
      <c r="B370" s="4" t="s">
        <v>90</v>
      </c>
      <c r="C370" s="13" t="s">
        <v>239</v>
      </c>
      <c r="D370" s="44" t="s">
        <v>658</v>
      </c>
      <c r="E370" s="2" t="s">
        <v>390</v>
      </c>
      <c r="F370" s="2">
        <v>796</v>
      </c>
      <c r="G370" s="2" t="s">
        <v>3</v>
      </c>
      <c r="H370" s="7">
        <v>1</v>
      </c>
      <c r="I370" s="2">
        <v>45000000</v>
      </c>
      <c r="J370" s="2" t="s">
        <v>4</v>
      </c>
      <c r="K370" s="7">
        <v>3203.25347</v>
      </c>
      <c r="L370" s="4" t="s">
        <v>236</v>
      </c>
      <c r="M370" s="4">
        <v>12.2013</v>
      </c>
      <c r="N370" s="4" t="s">
        <v>9</v>
      </c>
      <c r="O370" s="2" t="s">
        <v>70</v>
      </c>
      <c r="P370" s="1"/>
    </row>
    <row r="371" spans="1:16" ht="51" customHeight="1">
      <c r="A371" s="2">
        <v>7366</v>
      </c>
      <c r="B371" s="4" t="s">
        <v>90</v>
      </c>
      <c r="C371" s="13" t="s">
        <v>239</v>
      </c>
      <c r="D371" s="44" t="s">
        <v>659</v>
      </c>
      <c r="E371" s="2" t="s">
        <v>390</v>
      </c>
      <c r="F371" s="2">
        <v>796</v>
      </c>
      <c r="G371" s="2" t="s">
        <v>3</v>
      </c>
      <c r="H371" s="7">
        <v>1</v>
      </c>
      <c r="I371" s="2">
        <v>45000000</v>
      </c>
      <c r="J371" s="2" t="s">
        <v>4</v>
      </c>
      <c r="K371" s="7">
        <v>6171</v>
      </c>
      <c r="L371" s="4" t="s">
        <v>236</v>
      </c>
      <c r="M371" s="4">
        <v>12.2013</v>
      </c>
      <c r="N371" s="4" t="s">
        <v>9</v>
      </c>
      <c r="O371" s="2" t="s">
        <v>70</v>
      </c>
      <c r="P371" s="1"/>
    </row>
    <row r="372" spans="1:16" ht="51" customHeight="1">
      <c r="A372" s="2">
        <v>7367</v>
      </c>
      <c r="B372" s="4" t="s">
        <v>90</v>
      </c>
      <c r="C372" s="13" t="s">
        <v>239</v>
      </c>
      <c r="D372" s="44" t="s">
        <v>660</v>
      </c>
      <c r="E372" s="2" t="s">
        <v>390</v>
      </c>
      <c r="F372" s="2">
        <v>796</v>
      </c>
      <c r="G372" s="2" t="s">
        <v>3</v>
      </c>
      <c r="H372" s="7">
        <v>1</v>
      </c>
      <c r="I372" s="2">
        <v>45000000</v>
      </c>
      <c r="J372" s="2" t="s">
        <v>4</v>
      </c>
      <c r="K372" s="7">
        <v>8270</v>
      </c>
      <c r="L372" s="4" t="s">
        <v>510</v>
      </c>
      <c r="M372" s="4">
        <v>12.2013</v>
      </c>
      <c r="N372" s="4" t="s">
        <v>9</v>
      </c>
      <c r="O372" s="2" t="s">
        <v>70</v>
      </c>
      <c r="P372" s="1"/>
    </row>
    <row r="373" spans="1:16" ht="43.5" customHeight="1">
      <c r="A373" s="2">
        <v>7368</v>
      </c>
      <c r="B373" s="4" t="s">
        <v>90</v>
      </c>
      <c r="C373" s="13" t="s">
        <v>239</v>
      </c>
      <c r="D373" s="44" t="s">
        <v>661</v>
      </c>
      <c r="E373" s="2" t="s">
        <v>390</v>
      </c>
      <c r="F373" s="2">
        <v>796</v>
      </c>
      <c r="G373" s="2" t="s">
        <v>3</v>
      </c>
      <c r="H373" s="7">
        <v>1</v>
      </c>
      <c r="I373" s="2">
        <v>45000000</v>
      </c>
      <c r="J373" s="2" t="s">
        <v>4</v>
      </c>
      <c r="K373" s="7">
        <v>5250</v>
      </c>
      <c r="L373" s="4" t="s">
        <v>505</v>
      </c>
      <c r="M373" s="4">
        <v>12.2013</v>
      </c>
      <c r="N373" s="4" t="s">
        <v>9</v>
      </c>
      <c r="O373" s="2" t="s">
        <v>70</v>
      </c>
      <c r="P373" s="1"/>
    </row>
    <row r="374" spans="1:16" ht="51" customHeight="1">
      <c r="A374" s="2">
        <v>7369</v>
      </c>
      <c r="B374" s="4" t="s">
        <v>90</v>
      </c>
      <c r="C374" s="13" t="s">
        <v>239</v>
      </c>
      <c r="D374" s="44" t="s">
        <v>662</v>
      </c>
      <c r="E374" s="2" t="s">
        <v>390</v>
      </c>
      <c r="F374" s="2">
        <v>796</v>
      </c>
      <c r="G374" s="2" t="s">
        <v>3</v>
      </c>
      <c r="H374" s="7">
        <v>1</v>
      </c>
      <c r="I374" s="2">
        <v>45000000</v>
      </c>
      <c r="J374" s="2" t="s">
        <v>4</v>
      </c>
      <c r="K374" s="7">
        <v>4309</v>
      </c>
      <c r="L374" s="4" t="s">
        <v>507</v>
      </c>
      <c r="M374" s="4">
        <v>12.2013</v>
      </c>
      <c r="N374" s="4" t="s">
        <v>9</v>
      </c>
      <c r="O374" s="2" t="s">
        <v>70</v>
      </c>
      <c r="P374" s="1"/>
    </row>
    <row r="375" spans="1:16" ht="51" customHeight="1">
      <c r="A375" s="2">
        <v>7370</v>
      </c>
      <c r="B375" s="4" t="s">
        <v>90</v>
      </c>
      <c r="C375" s="13" t="s">
        <v>239</v>
      </c>
      <c r="D375" s="44" t="s">
        <v>663</v>
      </c>
      <c r="E375" s="2" t="s">
        <v>390</v>
      </c>
      <c r="F375" s="2">
        <v>796</v>
      </c>
      <c r="G375" s="2" t="s">
        <v>3</v>
      </c>
      <c r="H375" s="7">
        <v>1</v>
      </c>
      <c r="I375" s="2">
        <v>45000000</v>
      </c>
      <c r="J375" s="2" t="s">
        <v>4</v>
      </c>
      <c r="K375" s="7">
        <v>2496.63968</v>
      </c>
      <c r="L375" s="4" t="s">
        <v>507</v>
      </c>
      <c r="M375" s="4">
        <v>12.2013</v>
      </c>
      <c r="N375" s="4" t="s">
        <v>9</v>
      </c>
      <c r="O375" s="2" t="s">
        <v>70</v>
      </c>
      <c r="P375" s="1"/>
    </row>
    <row r="376" spans="1:16" ht="51" customHeight="1">
      <c r="A376" s="2">
        <v>7371</v>
      </c>
      <c r="B376" s="4" t="s">
        <v>90</v>
      </c>
      <c r="C376" s="13" t="s">
        <v>239</v>
      </c>
      <c r="D376" s="44" t="s">
        <v>664</v>
      </c>
      <c r="E376" s="2" t="s">
        <v>390</v>
      </c>
      <c r="F376" s="2">
        <v>796</v>
      </c>
      <c r="G376" s="2" t="s">
        <v>3</v>
      </c>
      <c r="H376" s="7">
        <v>1</v>
      </c>
      <c r="I376" s="2">
        <v>45000000</v>
      </c>
      <c r="J376" s="2" t="s">
        <v>4</v>
      </c>
      <c r="K376" s="7">
        <v>8467.61299</v>
      </c>
      <c r="L376" s="4" t="s">
        <v>236</v>
      </c>
      <c r="M376" s="4">
        <v>12.2013</v>
      </c>
      <c r="N376" s="4" t="s">
        <v>9</v>
      </c>
      <c r="O376" s="2" t="s">
        <v>70</v>
      </c>
      <c r="P376" s="1"/>
    </row>
    <row r="377" spans="1:16" ht="51" customHeight="1">
      <c r="A377" s="2">
        <v>7372</v>
      </c>
      <c r="B377" s="4" t="s">
        <v>90</v>
      </c>
      <c r="C377" s="13" t="s">
        <v>239</v>
      </c>
      <c r="D377" s="44" t="s">
        <v>665</v>
      </c>
      <c r="E377" s="2" t="s">
        <v>390</v>
      </c>
      <c r="F377" s="2">
        <v>796</v>
      </c>
      <c r="G377" s="2" t="s">
        <v>3</v>
      </c>
      <c r="H377" s="7">
        <v>1</v>
      </c>
      <c r="I377" s="2">
        <v>45000000</v>
      </c>
      <c r="J377" s="2" t="s">
        <v>4</v>
      </c>
      <c r="K377" s="7">
        <v>6700</v>
      </c>
      <c r="L377" s="4" t="s">
        <v>510</v>
      </c>
      <c r="M377" s="4">
        <v>12.2013</v>
      </c>
      <c r="N377" s="4" t="s">
        <v>9</v>
      </c>
      <c r="O377" s="2" t="s">
        <v>70</v>
      </c>
      <c r="P377" s="1"/>
    </row>
    <row r="378" spans="1:16" ht="51" customHeight="1">
      <c r="A378" s="2">
        <v>7373</v>
      </c>
      <c r="B378" s="4" t="s">
        <v>90</v>
      </c>
      <c r="C378" s="13" t="s">
        <v>239</v>
      </c>
      <c r="D378" s="44" t="s">
        <v>666</v>
      </c>
      <c r="E378" s="2" t="s">
        <v>390</v>
      </c>
      <c r="F378" s="2">
        <v>796</v>
      </c>
      <c r="G378" s="2" t="s">
        <v>3</v>
      </c>
      <c r="H378" s="7">
        <v>1</v>
      </c>
      <c r="I378" s="2">
        <v>45000000</v>
      </c>
      <c r="J378" s="2" t="s">
        <v>4</v>
      </c>
      <c r="K378" s="7">
        <v>9180.09</v>
      </c>
      <c r="L378" s="4" t="s">
        <v>510</v>
      </c>
      <c r="M378" s="4">
        <v>12.2013</v>
      </c>
      <c r="N378" s="4" t="s">
        <v>9</v>
      </c>
      <c r="O378" s="2" t="s">
        <v>70</v>
      </c>
      <c r="P378" s="1"/>
    </row>
    <row r="379" spans="1:16" ht="51" customHeight="1">
      <c r="A379" s="2">
        <v>7374</v>
      </c>
      <c r="B379" s="4" t="s">
        <v>90</v>
      </c>
      <c r="C379" s="13" t="s">
        <v>239</v>
      </c>
      <c r="D379" s="44" t="s">
        <v>667</v>
      </c>
      <c r="E379" s="2" t="s">
        <v>390</v>
      </c>
      <c r="F379" s="2">
        <v>796</v>
      </c>
      <c r="G379" s="2" t="s">
        <v>3</v>
      </c>
      <c r="H379" s="7">
        <v>1</v>
      </c>
      <c r="I379" s="2">
        <v>45000000</v>
      </c>
      <c r="J379" s="2" t="s">
        <v>4</v>
      </c>
      <c r="K379" s="7">
        <v>5155.57076</v>
      </c>
      <c r="L379" s="4" t="s">
        <v>507</v>
      </c>
      <c r="M379" s="4">
        <v>12.2013</v>
      </c>
      <c r="N379" s="4" t="s">
        <v>9</v>
      </c>
      <c r="O379" s="2" t="s">
        <v>70</v>
      </c>
      <c r="P379" s="1"/>
    </row>
    <row r="380" spans="1:16" ht="51" customHeight="1">
      <c r="A380" s="2">
        <v>7375</v>
      </c>
      <c r="B380" s="4" t="s">
        <v>90</v>
      </c>
      <c r="C380" s="13" t="s">
        <v>239</v>
      </c>
      <c r="D380" s="44" t="s">
        <v>668</v>
      </c>
      <c r="E380" s="2" t="s">
        <v>390</v>
      </c>
      <c r="F380" s="2">
        <v>796</v>
      </c>
      <c r="G380" s="2" t="s">
        <v>3</v>
      </c>
      <c r="H380" s="7">
        <v>1</v>
      </c>
      <c r="I380" s="2">
        <v>45000000</v>
      </c>
      <c r="J380" s="2" t="s">
        <v>4</v>
      </c>
      <c r="K380" s="7">
        <v>3022</v>
      </c>
      <c r="L380" s="4" t="s">
        <v>507</v>
      </c>
      <c r="M380" s="4">
        <v>12.2013</v>
      </c>
      <c r="N380" s="4" t="s">
        <v>9</v>
      </c>
      <c r="O380" s="2" t="s">
        <v>70</v>
      </c>
      <c r="P380" s="1"/>
    </row>
    <row r="381" spans="1:16" ht="51" customHeight="1">
      <c r="A381" s="2">
        <v>7376</v>
      </c>
      <c r="B381" s="4" t="s">
        <v>90</v>
      </c>
      <c r="C381" s="13" t="s">
        <v>239</v>
      </c>
      <c r="D381" s="44" t="s">
        <v>669</v>
      </c>
      <c r="E381" s="2" t="s">
        <v>390</v>
      </c>
      <c r="F381" s="2">
        <v>796</v>
      </c>
      <c r="G381" s="2" t="s">
        <v>3</v>
      </c>
      <c r="H381" s="7">
        <v>1</v>
      </c>
      <c r="I381" s="2">
        <v>45000000</v>
      </c>
      <c r="J381" s="2" t="s">
        <v>4</v>
      </c>
      <c r="K381" s="7">
        <v>4979.87621</v>
      </c>
      <c r="L381" s="4" t="s">
        <v>507</v>
      </c>
      <c r="M381" s="4">
        <v>12.2013</v>
      </c>
      <c r="N381" s="4" t="s">
        <v>9</v>
      </c>
      <c r="O381" s="2" t="s">
        <v>70</v>
      </c>
      <c r="P381" s="1"/>
    </row>
    <row r="382" spans="1:16" ht="51" customHeight="1">
      <c r="A382" s="2">
        <v>7377</v>
      </c>
      <c r="B382" s="4" t="s">
        <v>90</v>
      </c>
      <c r="C382" s="13" t="s">
        <v>239</v>
      </c>
      <c r="D382" s="44" t="s">
        <v>670</v>
      </c>
      <c r="E382" s="2" t="s">
        <v>390</v>
      </c>
      <c r="F382" s="2">
        <v>796</v>
      </c>
      <c r="G382" s="2" t="s">
        <v>3</v>
      </c>
      <c r="H382" s="7">
        <v>1</v>
      </c>
      <c r="I382" s="2">
        <v>45000000</v>
      </c>
      <c r="J382" s="2" t="s">
        <v>4</v>
      </c>
      <c r="K382" s="7">
        <v>3576.5208</v>
      </c>
      <c r="L382" s="4" t="s">
        <v>511</v>
      </c>
      <c r="M382" s="4">
        <v>12.2013</v>
      </c>
      <c r="N382" s="4" t="s">
        <v>9</v>
      </c>
      <c r="O382" s="2" t="s">
        <v>70</v>
      </c>
      <c r="P382" s="1"/>
    </row>
    <row r="383" spans="1:16" ht="51" customHeight="1">
      <c r="A383" s="2">
        <v>7378</v>
      </c>
      <c r="B383" s="4" t="s">
        <v>90</v>
      </c>
      <c r="C383" s="13" t="s">
        <v>239</v>
      </c>
      <c r="D383" s="44" t="s">
        <v>671</v>
      </c>
      <c r="E383" s="2" t="s">
        <v>390</v>
      </c>
      <c r="F383" s="2">
        <v>796</v>
      </c>
      <c r="G383" s="2" t="s">
        <v>3</v>
      </c>
      <c r="H383" s="7">
        <v>1</v>
      </c>
      <c r="I383" s="2">
        <v>45000000</v>
      </c>
      <c r="J383" s="2" t="s">
        <v>4</v>
      </c>
      <c r="K383" s="7">
        <v>3223.59919</v>
      </c>
      <c r="L383" s="4" t="s">
        <v>515</v>
      </c>
      <c r="M383" s="4">
        <v>12.2013</v>
      </c>
      <c r="N383" s="4" t="s">
        <v>9</v>
      </c>
      <c r="O383" s="2" t="s">
        <v>70</v>
      </c>
      <c r="P383" s="1"/>
    </row>
    <row r="384" spans="1:16" ht="51" customHeight="1">
      <c r="A384" s="2">
        <v>7379</v>
      </c>
      <c r="B384" s="4" t="s">
        <v>90</v>
      </c>
      <c r="C384" s="13" t="s">
        <v>239</v>
      </c>
      <c r="D384" s="44" t="s">
        <v>672</v>
      </c>
      <c r="E384" s="2" t="s">
        <v>390</v>
      </c>
      <c r="F384" s="2">
        <v>796</v>
      </c>
      <c r="G384" s="2" t="s">
        <v>3</v>
      </c>
      <c r="H384" s="7">
        <v>1</v>
      </c>
      <c r="I384" s="2">
        <v>45000000</v>
      </c>
      <c r="J384" s="2" t="s">
        <v>4</v>
      </c>
      <c r="K384" s="7">
        <v>4000.128</v>
      </c>
      <c r="L384" s="4" t="s">
        <v>509</v>
      </c>
      <c r="M384" s="4">
        <v>12.2013</v>
      </c>
      <c r="N384" s="4" t="s">
        <v>9</v>
      </c>
      <c r="O384" s="2" t="s">
        <v>70</v>
      </c>
      <c r="P384" s="1"/>
    </row>
    <row r="385" spans="1:16" ht="51" customHeight="1">
      <c r="A385" s="2">
        <v>7380</v>
      </c>
      <c r="B385" s="4" t="s">
        <v>90</v>
      </c>
      <c r="C385" s="13" t="s">
        <v>239</v>
      </c>
      <c r="D385" s="44" t="s">
        <v>673</v>
      </c>
      <c r="E385" s="2" t="s">
        <v>390</v>
      </c>
      <c r="F385" s="2">
        <v>796</v>
      </c>
      <c r="G385" s="2" t="s">
        <v>3</v>
      </c>
      <c r="H385" s="7">
        <v>1</v>
      </c>
      <c r="I385" s="2">
        <v>45000000</v>
      </c>
      <c r="J385" s="2" t="s">
        <v>4</v>
      </c>
      <c r="K385" s="7">
        <v>6160.087</v>
      </c>
      <c r="L385" s="4" t="s">
        <v>509</v>
      </c>
      <c r="M385" s="4">
        <v>12.2013</v>
      </c>
      <c r="N385" s="4" t="s">
        <v>9</v>
      </c>
      <c r="O385" s="2" t="s">
        <v>70</v>
      </c>
      <c r="P385" s="1"/>
    </row>
    <row r="386" spans="1:16" ht="51" customHeight="1">
      <c r="A386" s="2">
        <v>7381</v>
      </c>
      <c r="B386" s="4" t="s">
        <v>90</v>
      </c>
      <c r="C386" s="13" t="s">
        <v>239</v>
      </c>
      <c r="D386" s="44" t="s">
        <v>674</v>
      </c>
      <c r="E386" s="2" t="s">
        <v>390</v>
      </c>
      <c r="F386" s="2">
        <v>796</v>
      </c>
      <c r="G386" s="2" t="s">
        <v>3</v>
      </c>
      <c r="H386" s="7">
        <v>1</v>
      </c>
      <c r="I386" s="2">
        <v>45000000</v>
      </c>
      <c r="J386" s="2" t="s">
        <v>4</v>
      </c>
      <c r="K386" s="7">
        <v>6460.4093</v>
      </c>
      <c r="L386" s="4" t="s">
        <v>509</v>
      </c>
      <c r="M386" s="4">
        <v>12.2013</v>
      </c>
      <c r="N386" s="4" t="s">
        <v>9</v>
      </c>
      <c r="O386" s="2" t="s">
        <v>70</v>
      </c>
      <c r="P386" s="1"/>
    </row>
    <row r="387" spans="1:16" ht="51" customHeight="1">
      <c r="A387" s="2">
        <v>7382</v>
      </c>
      <c r="B387" s="4" t="s">
        <v>90</v>
      </c>
      <c r="C387" s="13" t="s">
        <v>239</v>
      </c>
      <c r="D387" s="44" t="s">
        <v>675</v>
      </c>
      <c r="E387" s="2" t="s">
        <v>390</v>
      </c>
      <c r="F387" s="2">
        <v>796</v>
      </c>
      <c r="G387" s="2" t="s">
        <v>3</v>
      </c>
      <c r="H387" s="7">
        <v>1</v>
      </c>
      <c r="I387" s="2">
        <v>45000000</v>
      </c>
      <c r="J387" s="2" t="s">
        <v>4</v>
      </c>
      <c r="K387" s="7">
        <v>2591</v>
      </c>
      <c r="L387" s="4" t="s">
        <v>509</v>
      </c>
      <c r="M387" s="4">
        <v>12.2013</v>
      </c>
      <c r="N387" s="4" t="s">
        <v>9</v>
      </c>
      <c r="O387" s="2" t="s">
        <v>70</v>
      </c>
      <c r="P387" s="1"/>
    </row>
    <row r="388" spans="1:16" ht="51" customHeight="1">
      <c r="A388" s="2">
        <v>7383</v>
      </c>
      <c r="B388" s="4" t="s">
        <v>90</v>
      </c>
      <c r="C388" s="13" t="s">
        <v>239</v>
      </c>
      <c r="D388" s="44" t="s">
        <v>676</v>
      </c>
      <c r="E388" s="2" t="s">
        <v>390</v>
      </c>
      <c r="F388" s="2">
        <v>796</v>
      </c>
      <c r="G388" s="2" t="s">
        <v>3</v>
      </c>
      <c r="H388" s="7">
        <v>1</v>
      </c>
      <c r="I388" s="2">
        <v>45000000</v>
      </c>
      <c r="J388" s="2" t="s">
        <v>4</v>
      </c>
      <c r="K388" s="7">
        <v>4975</v>
      </c>
      <c r="L388" s="4" t="s">
        <v>510</v>
      </c>
      <c r="M388" s="4">
        <v>12.2013</v>
      </c>
      <c r="N388" s="4" t="s">
        <v>9</v>
      </c>
      <c r="O388" s="2" t="s">
        <v>70</v>
      </c>
      <c r="P388" s="1"/>
    </row>
    <row r="389" spans="1:16" ht="51" customHeight="1">
      <c r="A389" s="2">
        <v>7384</v>
      </c>
      <c r="B389" s="4" t="s">
        <v>90</v>
      </c>
      <c r="C389" s="13" t="s">
        <v>239</v>
      </c>
      <c r="D389" s="44" t="s">
        <v>677</v>
      </c>
      <c r="E389" s="2" t="s">
        <v>390</v>
      </c>
      <c r="F389" s="2">
        <v>796</v>
      </c>
      <c r="G389" s="2" t="s">
        <v>3</v>
      </c>
      <c r="H389" s="7">
        <v>1</v>
      </c>
      <c r="I389" s="2">
        <v>45000000</v>
      </c>
      <c r="J389" s="2" t="s">
        <v>4</v>
      </c>
      <c r="K389" s="7">
        <v>1870.71</v>
      </c>
      <c r="L389" s="4" t="s">
        <v>506</v>
      </c>
      <c r="M389" s="4">
        <v>12.2013</v>
      </c>
      <c r="N389" s="4" t="s">
        <v>9</v>
      </c>
      <c r="O389" s="2" t="s">
        <v>70</v>
      </c>
      <c r="P389" s="1"/>
    </row>
    <row r="390" spans="1:16" ht="51" customHeight="1">
      <c r="A390" s="2">
        <v>7385</v>
      </c>
      <c r="B390" s="4" t="s">
        <v>90</v>
      </c>
      <c r="C390" s="13" t="s">
        <v>239</v>
      </c>
      <c r="D390" s="44" t="s">
        <v>678</v>
      </c>
      <c r="E390" s="2" t="s">
        <v>390</v>
      </c>
      <c r="F390" s="2">
        <v>796</v>
      </c>
      <c r="G390" s="2" t="s">
        <v>3</v>
      </c>
      <c r="H390" s="7">
        <v>1</v>
      </c>
      <c r="I390" s="2">
        <v>45000000</v>
      </c>
      <c r="J390" s="2" t="s">
        <v>4</v>
      </c>
      <c r="K390" s="7">
        <v>10210.1</v>
      </c>
      <c r="L390" s="4" t="s">
        <v>511</v>
      </c>
      <c r="M390" s="4">
        <v>12.2013</v>
      </c>
      <c r="N390" s="4" t="s">
        <v>9</v>
      </c>
      <c r="O390" s="2" t="s">
        <v>70</v>
      </c>
      <c r="P390" s="1"/>
    </row>
    <row r="391" spans="1:16" ht="51" customHeight="1">
      <c r="A391" s="2">
        <v>7386</v>
      </c>
      <c r="B391" s="4" t="s">
        <v>90</v>
      </c>
      <c r="C391" s="13" t="s">
        <v>239</v>
      </c>
      <c r="D391" s="44" t="s">
        <v>679</v>
      </c>
      <c r="E391" s="2" t="s">
        <v>390</v>
      </c>
      <c r="F391" s="2">
        <v>796</v>
      </c>
      <c r="G391" s="2" t="s">
        <v>3</v>
      </c>
      <c r="H391" s="7">
        <v>1</v>
      </c>
      <c r="I391" s="2">
        <v>45000000</v>
      </c>
      <c r="J391" s="2" t="s">
        <v>4</v>
      </c>
      <c r="K391" s="7">
        <v>2800</v>
      </c>
      <c r="L391" s="4" t="s">
        <v>506</v>
      </c>
      <c r="M391" s="4">
        <v>12.2013</v>
      </c>
      <c r="N391" s="4" t="s">
        <v>9</v>
      </c>
      <c r="O391" s="2" t="s">
        <v>70</v>
      </c>
      <c r="P391" s="1"/>
    </row>
    <row r="392" spans="1:16" ht="51" customHeight="1">
      <c r="A392" s="2">
        <v>7387</v>
      </c>
      <c r="B392" s="4" t="s">
        <v>90</v>
      </c>
      <c r="C392" s="13" t="s">
        <v>239</v>
      </c>
      <c r="D392" s="44" t="s">
        <v>680</v>
      </c>
      <c r="E392" s="2" t="s">
        <v>390</v>
      </c>
      <c r="F392" s="2">
        <v>796</v>
      </c>
      <c r="G392" s="2" t="s">
        <v>3</v>
      </c>
      <c r="H392" s="7">
        <v>1</v>
      </c>
      <c r="I392" s="2">
        <v>45000000</v>
      </c>
      <c r="J392" s="2" t="s">
        <v>4</v>
      </c>
      <c r="K392" s="7">
        <v>2900.42</v>
      </c>
      <c r="L392" s="4" t="s">
        <v>509</v>
      </c>
      <c r="M392" s="4">
        <v>12.2013</v>
      </c>
      <c r="N392" s="4" t="s">
        <v>9</v>
      </c>
      <c r="O392" s="2" t="s">
        <v>70</v>
      </c>
      <c r="P392" s="1"/>
    </row>
    <row r="393" spans="1:16" ht="51" customHeight="1">
      <c r="A393" s="2">
        <v>7388</v>
      </c>
      <c r="B393" s="4" t="s">
        <v>90</v>
      </c>
      <c r="C393" s="13" t="s">
        <v>239</v>
      </c>
      <c r="D393" s="44" t="s">
        <v>681</v>
      </c>
      <c r="E393" s="2" t="s">
        <v>390</v>
      </c>
      <c r="F393" s="2">
        <v>796</v>
      </c>
      <c r="G393" s="2" t="s">
        <v>3</v>
      </c>
      <c r="H393" s="7">
        <v>1</v>
      </c>
      <c r="I393" s="2">
        <v>45000000</v>
      </c>
      <c r="J393" s="2" t="s">
        <v>4</v>
      </c>
      <c r="K393" s="7">
        <v>8415.13988</v>
      </c>
      <c r="L393" s="4" t="s">
        <v>184</v>
      </c>
      <c r="M393" s="4">
        <v>12.2013</v>
      </c>
      <c r="N393" s="4" t="s">
        <v>9</v>
      </c>
      <c r="O393" s="2" t="s">
        <v>70</v>
      </c>
      <c r="P393" s="1"/>
    </row>
    <row r="394" spans="1:16" ht="51" customHeight="1">
      <c r="A394" s="2">
        <v>7389</v>
      </c>
      <c r="B394" s="4" t="s">
        <v>90</v>
      </c>
      <c r="C394" s="13" t="s">
        <v>239</v>
      </c>
      <c r="D394" s="44" t="s">
        <v>682</v>
      </c>
      <c r="E394" s="2" t="s">
        <v>390</v>
      </c>
      <c r="F394" s="2">
        <v>796</v>
      </c>
      <c r="G394" s="2" t="s">
        <v>3</v>
      </c>
      <c r="H394" s="7">
        <v>1</v>
      </c>
      <c r="I394" s="2">
        <v>45000000</v>
      </c>
      <c r="J394" s="2" t="s">
        <v>4</v>
      </c>
      <c r="K394" s="7">
        <v>7674.487679999999</v>
      </c>
      <c r="L394" s="4" t="s">
        <v>510</v>
      </c>
      <c r="M394" s="4">
        <v>12.2013</v>
      </c>
      <c r="N394" s="4" t="s">
        <v>9</v>
      </c>
      <c r="O394" s="2" t="s">
        <v>70</v>
      </c>
      <c r="P394" s="1"/>
    </row>
    <row r="395" spans="1:16" ht="51" customHeight="1">
      <c r="A395" s="2">
        <v>7390</v>
      </c>
      <c r="B395" s="4" t="s">
        <v>90</v>
      </c>
      <c r="C395" s="13" t="s">
        <v>239</v>
      </c>
      <c r="D395" s="44" t="s">
        <v>683</v>
      </c>
      <c r="E395" s="2" t="s">
        <v>390</v>
      </c>
      <c r="F395" s="2">
        <v>796</v>
      </c>
      <c r="G395" s="2" t="s">
        <v>3</v>
      </c>
      <c r="H395" s="7">
        <v>1</v>
      </c>
      <c r="I395" s="2">
        <v>45000000</v>
      </c>
      <c r="J395" s="2" t="s">
        <v>4</v>
      </c>
      <c r="K395" s="7">
        <v>5002.03071</v>
      </c>
      <c r="L395" s="4" t="s">
        <v>506</v>
      </c>
      <c r="M395" s="4">
        <v>12.2013</v>
      </c>
      <c r="N395" s="4" t="s">
        <v>9</v>
      </c>
      <c r="O395" s="2" t="s">
        <v>70</v>
      </c>
      <c r="P395" s="1"/>
    </row>
    <row r="396" spans="1:16" ht="51" customHeight="1">
      <c r="A396" s="2">
        <v>7391</v>
      </c>
      <c r="B396" s="4" t="s">
        <v>90</v>
      </c>
      <c r="C396" s="13" t="s">
        <v>239</v>
      </c>
      <c r="D396" s="44" t="s">
        <v>684</v>
      </c>
      <c r="E396" s="2" t="s">
        <v>390</v>
      </c>
      <c r="F396" s="2">
        <v>796</v>
      </c>
      <c r="G396" s="2" t="s">
        <v>3</v>
      </c>
      <c r="H396" s="7">
        <v>1</v>
      </c>
      <c r="I396" s="2">
        <v>45000000</v>
      </c>
      <c r="J396" s="2" t="s">
        <v>4</v>
      </c>
      <c r="K396" s="7">
        <v>22615.971</v>
      </c>
      <c r="L396" s="4" t="s">
        <v>236</v>
      </c>
      <c r="M396" s="4">
        <v>12.2013</v>
      </c>
      <c r="N396" s="4" t="s">
        <v>9</v>
      </c>
      <c r="O396" s="2" t="s">
        <v>70</v>
      </c>
      <c r="P396" s="1"/>
    </row>
    <row r="397" spans="1:16" ht="51" customHeight="1">
      <c r="A397" s="2">
        <v>7392</v>
      </c>
      <c r="B397" s="4" t="s">
        <v>90</v>
      </c>
      <c r="C397" s="13" t="s">
        <v>239</v>
      </c>
      <c r="D397" s="44" t="s">
        <v>685</v>
      </c>
      <c r="E397" s="2" t="s">
        <v>390</v>
      </c>
      <c r="F397" s="2">
        <v>796</v>
      </c>
      <c r="G397" s="2" t="s">
        <v>3</v>
      </c>
      <c r="H397" s="7">
        <v>1</v>
      </c>
      <c r="I397" s="2">
        <v>45000000</v>
      </c>
      <c r="J397" s="2" t="s">
        <v>4</v>
      </c>
      <c r="K397" s="43">
        <v>1895.679</v>
      </c>
      <c r="L397" s="4" t="s">
        <v>506</v>
      </c>
      <c r="M397" s="4">
        <v>12.2013</v>
      </c>
      <c r="N397" s="4" t="s">
        <v>9</v>
      </c>
      <c r="O397" s="2" t="s">
        <v>70</v>
      </c>
      <c r="P397" s="1"/>
    </row>
    <row r="398" spans="1:16" ht="51" customHeight="1">
      <c r="A398" s="2">
        <v>7393</v>
      </c>
      <c r="B398" s="4" t="s">
        <v>90</v>
      </c>
      <c r="C398" s="13" t="s">
        <v>239</v>
      </c>
      <c r="D398" s="44" t="s">
        <v>686</v>
      </c>
      <c r="E398" s="2" t="s">
        <v>390</v>
      </c>
      <c r="F398" s="2">
        <v>796</v>
      </c>
      <c r="G398" s="2" t="s">
        <v>3</v>
      </c>
      <c r="H398" s="7">
        <v>1</v>
      </c>
      <c r="I398" s="2">
        <v>45000000</v>
      </c>
      <c r="J398" s="2" t="s">
        <v>4</v>
      </c>
      <c r="K398" s="43">
        <v>11200</v>
      </c>
      <c r="L398" s="4" t="s">
        <v>509</v>
      </c>
      <c r="M398" s="4">
        <v>12.2013</v>
      </c>
      <c r="N398" s="4" t="s">
        <v>9</v>
      </c>
      <c r="O398" s="2" t="s">
        <v>70</v>
      </c>
      <c r="P398" s="1"/>
    </row>
    <row r="399" spans="1:16" ht="51" customHeight="1">
      <c r="A399" s="2">
        <v>7394</v>
      </c>
      <c r="B399" s="4" t="s">
        <v>90</v>
      </c>
      <c r="C399" s="13" t="s">
        <v>239</v>
      </c>
      <c r="D399" s="44" t="s">
        <v>687</v>
      </c>
      <c r="E399" s="2" t="s">
        <v>390</v>
      </c>
      <c r="F399" s="2">
        <v>796</v>
      </c>
      <c r="G399" s="2" t="s">
        <v>3</v>
      </c>
      <c r="H399" s="7">
        <v>1</v>
      </c>
      <c r="I399" s="2">
        <v>45000000</v>
      </c>
      <c r="J399" s="2" t="s">
        <v>4</v>
      </c>
      <c r="K399" s="7">
        <v>3611.4225</v>
      </c>
      <c r="L399" s="4" t="s">
        <v>507</v>
      </c>
      <c r="M399" s="4">
        <v>12.2013</v>
      </c>
      <c r="N399" s="4" t="s">
        <v>9</v>
      </c>
      <c r="O399" s="2" t="s">
        <v>70</v>
      </c>
      <c r="P399" s="1"/>
    </row>
    <row r="400" spans="1:16" ht="51" customHeight="1">
      <c r="A400" s="2">
        <v>7395</v>
      </c>
      <c r="B400" s="4" t="s">
        <v>90</v>
      </c>
      <c r="C400" s="13" t="s">
        <v>239</v>
      </c>
      <c r="D400" s="44" t="s">
        <v>688</v>
      </c>
      <c r="E400" s="2" t="s">
        <v>390</v>
      </c>
      <c r="F400" s="2">
        <v>796</v>
      </c>
      <c r="G400" s="2" t="s">
        <v>3</v>
      </c>
      <c r="H400" s="7">
        <v>1</v>
      </c>
      <c r="I400" s="2">
        <v>45000000</v>
      </c>
      <c r="J400" s="2" t="s">
        <v>4</v>
      </c>
      <c r="K400" s="7">
        <v>8610.26771</v>
      </c>
      <c r="L400" s="4" t="s">
        <v>507</v>
      </c>
      <c r="M400" s="4">
        <v>12.2013</v>
      </c>
      <c r="N400" s="4" t="s">
        <v>9</v>
      </c>
      <c r="O400" s="2" t="s">
        <v>70</v>
      </c>
      <c r="P400" s="1"/>
    </row>
    <row r="401" spans="1:16" ht="51" customHeight="1">
      <c r="A401" s="2">
        <v>7396</v>
      </c>
      <c r="B401" s="4" t="s">
        <v>90</v>
      </c>
      <c r="C401" s="13" t="s">
        <v>239</v>
      </c>
      <c r="D401" s="44" t="s">
        <v>689</v>
      </c>
      <c r="E401" s="2" t="s">
        <v>390</v>
      </c>
      <c r="F401" s="2">
        <v>796</v>
      </c>
      <c r="G401" s="2" t="s">
        <v>3</v>
      </c>
      <c r="H401" s="7">
        <v>1</v>
      </c>
      <c r="I401" s="2">
        <v>45000000</v>
      </c>
      <c r="J401" s="2" t="s">
        <v>4</v>
      </c>
      <c r="K401" s="7">
        <v>3225</v>
      </c>
      <c r="L401" s="4" t="s">
        <v>509</v>
      </c>
      <c r="M401" s="4">
        <v>12.2013</v>
      </c>
      <c r="N401" s="4" t="s">
        <v>9</v>
      </c>
      <c r="O401" s="2" t="s">
        <v>70</v>
      </c>
      <c r="P401" s="1"/>
    </row>
    <row r="402" spans="1:16" ht="51" customHeight="1">
      <c r="A402" s="2">
        <v>7397</v>
      </c>
      <c r="B402" s="4" t="s">
        <v>90</v>
      </c>
      <c r="C402" s="13" t="s">
        <v>239</v>
      </c>
      <c r="D402" s="44" t="s">
        <v>690</v>
      </c>
      <c r="E402" s="2" t="s">
        <v>390</v>
      </c>
      <c r="F402" s="2">
        <v>796</v>
      </c>
      <c r="G402" s="2" t="s">
        <v>3</v>
      </c>
      <c r="H402" s="7">
        <v>1</v>
      </c>
      <c r="I402" s="2">
        <v>45000000</v>
      </c>
      <c r="J402" s="2" t="s">
        <v>4</v>
      </c>
      <c r="K402" s="7">
        <v>2607.70117</v>
      </c>
      <c r="L402" s="4" t="s">
        <v>509</v>
      </c>
      <c r="M402" s="4">
        <v>12.2013</v>
      </c>
      <c r="N402" s="4" t="s">
        <v>9</v>
      </c>
      <c r="O402" s="2" t="s">
        <v>70</v>
      </c>
      <c r="P402" s="1"/>
    </row>
    <row r="403" spans="1:16" ht="51" customHeight="1">
      <c r="A403" s="2">
        <v>7398</v>
      </c>
      <c r="B403" s="4" t="s">
        <v>90</v>
      </c>
      <c r="C403" s="13" t="s">
        <v>239</v>
      </c>
      <c r="D403" s="44" t="s">
        <v>691</v>
      </c>
      <c r="E403" s="2" t="s">
        <v>390</v>
      </c>
      <c r="F403" s="2">
        <v>796</v>
      </c>
      <c r="G403" s="2" t="s">
        <v>3</v>
      </c>
      <c r="H403" s="7">
        <v>1</v>
      </c>
      <c r="I403" s="2">
        <v>45000000</v>
      </c>
      <c r="J403" s="2" t="s">
        <v>4</v>
      </c>
      <c r="K403" s="7">
        <v>2389.19996</v>
      </c>
      <c r="L403" s="4" t="s">
        <v>509</v>
      </c>
      <c r="M403" s="4">
        <v>12.2013</v>
      </c>
      <c r="N403" s="4" t="s">
        <v>9</v>
      </c>
      <c r="O403" s="2" t="s">
        <v>70</v>
      </c>
      <c r="P403" s="1"/>
    </row>
    <row r="404" spans="1:16" ht="51" customHeight="1">
      <c r="A404" s="2">
        <v>7399</v>
      </c>
      <c r="B404" s="4" t="s">
        <v>90</v>
      </c>
      <c r="C404" s="13" t="s">
        <v>239</v>
      </c>
      <c r="D404" s="44" t="s">
        <v>692</v>
      </c>
      <c r="E404" s="2" t="s">
        <v>390</v>
      </c>
      <c r="F404" s="2">
        <v>796</v>
      </c>
      <c r="G404" s="2" t="s">
        <v>3</v>
      </c>
      <c r="H404" s="7">
        <v>1</v>
      </c>
      <c r="I404" s="2">
        <v>45000000</v>
      </c>
      <c r="J404" s="2" t="s">
        <v>4</v>
      </c>
      <c r="K404" s="7">
        <v>2534.42</v>
      </c>
      <c r="L404" s="4" t="s">
        <v>509</v>
      </c>
      <c r="M404" s="4">
        <v>12.2013</v>
      </c>
      <c r="N404" s="4" t="s">
        <v>9</v>
      </c>
      <c r="O404" s="2" t="s">
        <v>70</v>
      </c>
      <c r="P404" s="1"/>
    </row>
    <row r="405" spans="1:16" ht="51" customHeight="1">
      <c r="A405" s="2">
        <v>7400</v>
      </c>
      <c r="B405" s="4" t="s">
        <v>90</v>
      </c>
      <c r="C405" s="13" t="s">
        <v>239</v>
      </c>
      <c r="D405" s="44" t="s">
        <v>693</v>
      </c>
      <c r="E405" s="2" t="s">
        <v>390</v>
      </c>
      <c r="F405" s="2">
        <v>796</v>
      </c>
      <c r="G405" s="2" t="s">
        <v>3</v>
      </c>
      <c r="H405" s="7">
        <v>1</v>
      </c>
      <c r="I405" s="2">
        <v>45000000</v>
      </c>
      <c r="J405" s="2" t="s">
        <v>4</v>
      </c>
      <c r="K405" s="7">
        <v>4164.822</v>
      </c>
      <c r="L405" s="4" t="s">
        <v>509</v>
      </c>
      <c r="M405" s="4">
        <v>12.2013</v>
      </c>
      <c r="N405" s="4" t="s">
        <v>9</v>
      </c>
      <c r="O405" s="2" t="s">
        <v>70</v>
      </c>
      <c r="P405" s="1"/>
    </row>
    <row r="406" spans="1:16" ht="51" customHeight="1">
      <c r="A406" s="2">
        <v>7401</v>
      </c>
      <c r="B406" s="4" t="s">
        <v>90</v>
      </c>
      <c r="C406" s="13" t="s">
        <v>239</v>
      </c>
      <c r="D406" s="44" t="s">
        <v>694</v>
      </c>
      <c r="E406" s="2" t="s">
        <v>390</v>
      </c>
      <c r="F406" s="2">
        <v>796</v>
      </c>
      <c r="G406" s="2" t="s">
        <v>3</v>
      </c>
      <c r="H406" s="7">
        <v>1</v>
      </c>
      <c r="I406" s="2">
        <v>45000000</v>
      </c>
      <c r="J406" s="2" t="s">
        <v>4</v>
      </c>
      <c r="K406" s="7">
        <v>3729.4876099999997</v>
      </c>
      <c r="L406" s="4" t="s">
        <v>509</v>
      </c>
      <c r="M406" s="4">
        <v>12.2013</v>
      </c>
      <c r="N406" s="4" t="s">
        <v>9</v>
      </c>
      <c r="O406" s="2" t="s">
        <v>70</v>
      </c>
      <c r="P406" s="1"/>
    </row>
    <row r="407" spans="1:16" ht="51" customHeight="1">
      <c r="A407" s="2">
        <v>7402</v>
      </c>
      <c r="B407" s="4" t="s">
        <v>90</v>
      </c>
      <c r="C407" s="13" t="s">
        <v>239</v>
      </c>
      <c r="D407" s="44" t="s">
        <v>695</v>
      </c>
      <c r="E407" s="2" t="s">
        <v>390</v>
      </c>
      <c r="F407" s="2">
        <v>796</v>
      </c>
      <c r="G407" s="2" t="s">
        <v>3</v>
      </c>
      <c r="H407" s="7">
        <v>1</v>
      </c>
      <c r="I407" s="2">
        <v>45000000</v>
      </c>
      <c r="J407" s="2" t="s">
        <v>4</v>
      </c>
      <c r="K407" s="7">
        <v>4560</v>
      </c>
      <c r="L407" s="4" t="s">
        <v>184</v>
      </c>
      <c r="M407" s="4">
        <v>12.2013</v>
      </c>
      <c r="N407" s="4" t="s">
        <v>9</v>
      </c>
      <c r="O407" s="2" t="s">
        <v>70</v>
      </c>
      <c r="P407" s="1"/>
    </row>
    <row r="408" spans="1:16" ht="51" customHeight="1">
      <c r="A408" s="2">
        <v>7403</v>
      </c>
      <c r="B408" s="4" t="s">
        <v>90</v>
      </c>
      <c r="C408" s="13" t="s">
        <v>239</v>
      </c>
      <c r="D408" s="44" t="s">
        <v>696</v>
      </c>
      <c r="E408" s="2" t="s">
        <v>390</v>
      </c>
      <c r="F408" s="2">
        <v>796</v>
      </c>
      <c r="G408" s="2" t="s">
        <v>3</v>
      </c>
      <c r="H408" s="7">
        <v>1</v>
      </c>
      <c r="I408" s="2">
        <v>45000000</v>
      </c>
      <c r="J408" s="2" t="s">
        <v>4</v>
      </c>
      <c r="K408" s="43">
        <v>8299.753</v>
      </c>
      <c r="L408" s="4" t="s">
        <v>506</v>
      </c>
      <c r="M408" s="4">
        <v>12.2013</v>
      </c>
      <c r="N408" s="4" t="s">
        <v>9</v>
      </c>
      <c r="O408" s="2" t="s">
        <v>70</v>
      </c>
      <c r="P408" s="1"/>
    </row>
    <row r="409" spans="1:16" ht="51" customHeight="1">
      <c r="A409" s="2">
        <v>7404</v>
      </c>
      <c r="B409" s="4" t="s">
        <v>90</v>
      </c>
      <c r="C409" s="13" t="s">
        <v>239</v>
      </c>
      <c r="D409" s="44" t="s">
        <v>697</v>
      </c>
      <c r="E409" s="2" t="s">
        <v>390</v>
      </c>
      <c r="F409" s="2">
        <v>796</v>
      </c>
      <c r="G409" s="2" t="s">
        <v>3</v>
      </c>
      <c r="H409" s="7">
        <v>1</v>
      </c>
      <c r="I409" s="2">
        <v>45000000</v>
      </c>
      <c r="J409" s="2" t="s">
        <v>4</v>
      </c>
      <c r="K409" s="43">
        <v>20600</v>
      </c>
      <c r="L409" s="4" t="s">
        <v>519</v>
      </c>
      <c r="M409" s="4">
        <v>12.2013</v>
      </c>
      <c r="N409" s="4" t="s">
        <v>9</v>
      </c>
      <c r="O409" s="2" t="s">
        <v>70</v>
      </c>
      <c r="P409" s="1"/>
    </row>
    <row r="410" spans="1:16" ht="51" customHeight="1">
      <c r="A410" s="2">
        <v>7405</v>
      </c>
      <c r="B410" s="4" t="s">
        <v>90</v>
      </c>
      <c r="C410" s="13" t="s">
        <v>239</v>
      </c>
      <c r="D410" s="44" t="s">
        <v>698</v>
      </c>
      <c r="E410" s="2" t="s">
        <v>390</v>
      </c>
      <c r="F410" s="2">
        <v>796</v>
      </c>
      <c r="G410" s="2" t="s">
        <v>3</v>
      </c>
      <c r="H410" s="7">
        <v>1</v>
      </c>
      <c r="I410" s="2">
        <v>45000000</v>
      </c>
      <c r="J410" s="2" t="s">
        <v>4</v>
      </c>
      <c r="K410" s="43">
        <v>17699.96667</v>
      </c>
      <c r="L410" s="4" t="s">
        <v>520</v>
      </c>
      <c r="M410" s="4">
        <v>12.2013</v>
      </c>
      <c r="N410" s="4" t="s">
        <v>9</v>
      </c>
      <c r="O410" s="2" t="s">
        <v>70</v>
      </c>
      <c r="P410" s="1"/>
    </row>
    <row r="411" spans="1:16" ht="51" customHeight="1">
      <c r="A411" s="2">
        <v>7406</v>
      </c>
      <c r="B411" s="4" t="s">
        <v>90</v>
      </c>
      <c r="C411" s="13" t="s">
        <v>239</v>
      </c>
      <c r="D411" s="44" t="s">
        <v>699</v>
      </c>
      <c r="E411" s="2" t="s">
        <v>390</v>
      </c>
      <c r="F411" s="2">
        <v>796</v>
      </c>
      <c r="G411" s="2" t="s">
        <v>3</v>
      </c>
      <c r="H411" s="7">
        <v>1</v>
      </c>
      <c r="I411" s="2">
        <v>45000000</v>
      </c>
      <c r="J411" s="2" t="s">
        <v>4</v>
      </c>
      <c r="K411" s="43">
        <v>7804.234</v>
      </c>
      <c r="L411" s="4" t="s">
        <v>193</v>
      </c>
      <c r="M411" s="4">
        <v>12.2013</v>
      </c>
      <c r="N411" s="4" t="s">
        <v>9</v>
      </c>
      <c r="O411" s="2" t="s">
        <v>70</v>
      </c>
      <c r="P411" s="1"/>
    </row>
    <row r="412" spans="1:16" ht="51" customHeight="1">
      <c r="A412" s="2">
        <v>7407</v>
      </c>
      <c r="B412" s="4" t="s">
        <v>90</v>
      </c>
      <c r="C412" s="13" t="s">
        <v>239</v>
      </c>
      <c r="D412" s="44" t="s">
        <v>700</v>
      </c>
      <c r="E412" s="2" t="s">
        <v>390</v>
      </c>
      <c r="F412" s="2">
        <v>796</v>
      </c>
      <c r="G412" s="2" t="s">
        <v>3</v>
      </c>
      <c r="H412" s="7">
        <v>1</v>
      </c>
      <c r="I412" s="2">
        <v>45000000</v>
      </c>
      <c r="J412" s="2" t="s">
        <v>4</v>
      </c>
      <c r="K412" s="43">
        <v>1799.35834</v>
      </c>
      <c r="L412" s="4" t="s">
        <v>509</v>
      </c>
      <c r="M412" s="4">
        <v>12.2013</v>
      </c>
      <c r="N412" s="4" t="s">
        <v>9</v>
      </c>
      <c r="O412" s="2" t="s">
        <v>70</v>
      </c>
      <c r="P412" s="1"/>
    </row>
    <row r="413" spans="1:16" ht="51" customHeight="1">
      <c r="A413" s="2">
        <v>7408</v>
      </c>
      <c r="B413" s="4" t="s">
        <v>90</v>
      </c>
      <c r="C413" s="13" t="s">
        <v>239</v>
      </c>
      <c r="D413" s="44" t="s">
        <v>701</v>
      </c>
      <c r="E413" s="2" t="s">
        <v>390</v>
      </c>
      <c r="F413" s="2">
        <v>796</v>
      </c>
      <c r="G413" s="2" t="s">
        <v>3</v>
      </c>
      <c r="H413" s="7">
        <v>1</v>
      </c>
      <c r="I413" s="2">
        <v>45000000</v>
      </c>
      <c r="J413" s="2" t="s">
        <v>4</v>
      </c>
      <c r="K413" s="43">
        <v>6150.105</v>
      </c>
      <c r="L413" s="4" t="s">
        <v>509</v>
      </c>
      <c r="M413" s="4">
        <v>12.2013</v>
      </c>
      <c r="N413" s="4" t="s">
        <v>9</v>
      </c>
      <c r="O413" s="2" t="s">
        <v>70</v>
      </c>
      <c r="P413" s="1"/>
    </row>
    <row r="414" spans="1:16" ht="51" customHeight="1">
      <c r="A414" s="2">
        <v>7409</v>
      </c>
      <c r="B414" s="4" t="s">
        <v>90</v>
      </c>
      <c r="C414" s="13" t="s">
        <v>239</v>
      </c>
      <c r="D414" s="44" t="s">
        <v>702</v>
      </c>
      <c r="E414" s="2" t="s">
        <v>390</v>
      </c>
      <c r="F414" s="2">
        <v>796</v>
      </c>
      <c r="G414" s="2" t="s">
        <v>3</v>
      </c>
      <c r="H414" s="7">
        <v>1</v>
      </c>
      <c r="I414" s="2">
        <v>45000000</v>
      </c>
      <c r="J414" s="2" t="s">
        <v>4</v>
      </c>
      <c r="K414" s="43">
        <v>2187.40948</v>
      </c>
      <c r="L414" s="4" t="s">
        <v>509</v>
      </c>
      <c r="M414" s="4">
        <v>12.2013</v>
      </c>
      <c r="N414" s="4" t="s">
        <v>9</v>
      </c>
      <c r="O414" s="2" t="s">
        <v>70</v>
      </c>
      <c r="P414" s="1"/>
    </row>
    <row r="415" spans="1:16" ht="51" customHeight="1">
      <c r="A415" s="2">
        <v>7410</v>
      </c>
      <c r="B415" s="4" t="s">
        <v>90</v>
      </c>
      <c r="C415" s="13" t="s">
        <v>239</v>
      </c>
      <c r="D415" s="44" t="s">
        <v>703</v>
      </c>
      <c r="E415" s="2" t="s">
        <v>390</v>
      </c>
      <c r="F415" s="2">
        <v>796</v>
      </c>
      <c r="G415" s="2" t="s">
        <v>3</v>
      </c>
      <c r="H415" s="7">
        <v>1</v>
      </c>
      <c r="I415" s="2">
        <v>45000000</v>
      </c>
      <c r="J415" s="2" t="s">
        <v>4</v>
      </c>
      <c r="K415" s="43">
        <v>9881.412</v>
      </c>
      <c r="L415" s="4" t="s">
        <v>509</v>
      </c>
      <c r="M415" s="4">
        <v>12.2013</v>
      </c>
      <c r="N415" s="4" t="s">
        <v>9</v>
      </c>
      <c r="O415" s="2" t="s">
        <v>70</v>
      </c>
      <c r="P415" s="1"/>
    </row>
    <row r="416" spans="1:16" ht="51" customHeight="1">
      <c r="A416" s="2">
        <v>7411</v>
      </c>
      <c r="B416" s="4" t="s">
        <v>90</v>
      </c>
      <c r="C416" s="13" t="s">
        <v>239</v>
      </c>
      <c r="D416" s="44" t="s">
        <v>704</v>
      </c>
      <c r="E416" s="2" t="s">
        <v>390</v>
      </c>
      <c r="F416" s="2">
        <v>796</v>
      </c>
      <c r="G416" s="2" t="s">
        <v>3</v>
      </c>
      <c r="H416" s="7">
        <v>1</v>
      </c>
      <c r="I416" s="2">
        <v>45000000</v>
      </c>
      <c r="J416" s="2" t="s">
        <v>4</v>
      </c>
      <c r="K416" s="7">
        <v>9220.354</v>
      </c>
      <c r="L416" s="4" t="s">
        <v>506</v>
      </c>
      <c r="M416" s="4">
        <v>12.2013</v>
      </c>
      <c r="N416" s="4" t="s">
        <v>9</v>
      </c>
      <c r="O416" s="2" t="s">
        <v>70</v>
      </c>
      <c r="P416" s="1"/>
    </row>
    <row r="417" spans="1:16" ht="51" customHeight="1">
      <c r="A417" s="2">
        <v>7412</v>
      </c>
      <c r="B417" s="4" t="s">
        <v>90</v>
      </c>
      <c r="C417" s="13" t="s">
        <v>239</v>
      </c>
      <c r="D417" s="44" t="s">
        <v>705</v>
      </c>
      <c r="E417" s="2" t="s">
        <v>390</v>
      </c>
      <c r="F417" s="2">
        <v>796</v>
      </c>
      <c r="G417" s="2" t="s">
        <v>3</v>
      </c>
      <c r="H417" s="7">
        <v>1</v>
      </c>
      <c r="I417" s="2">
        <v>45000000</v>
      </c>
      <c r="J417" s="2" t="s">
        <v>4</v>
      </c>
      <c r="K417" s="7">
        <v>3638.23061</v>
      </c>
      <c r="L417" s="4" t="s">
        <v>507</v>
      </c>
      <c r="M417" s="4">
        <v>12.2013</v>
      </c>
      <c r="N417" s="4" t="s">
        <v>9</v>
      </c>
      <c r="O417" s="2" t="s">
        <v>70</v>
      </c>
      <c r="P417" s="1"/>
    </row>
    <row r="418" spans="1:16" ht="51" customHeight="1">
      <c r="A418" s="2">
        <v>7413</v>
      </c>
      <c r="B418" s="4" t="s">
        <v>90</v>
      </c>
      <c r="C418" s="13" t="s">
        <v>239</v>
      </c>
      <c r="D418" s="44" t="s">
        <v>706</v>
      </c>
      <c r="E418" s="2" t="s">
        <v>390</v>
      </c>
      <c r="F418" s="2">
        <v>796</v>
      </c>
      <c r="G418" s="2" t="s">
        <v>3</v>
      </c>
      <c r="H418" s="7">
        <v>1</v>
      </c>
      <c r="I418" s="2">
        <v>45000000</v>
      </c>
      <c r="J418" s="2" t="s">
        <v>4</v>
      </c>
      <c r="K418" s="7">
        <v>3491.7634700000003</v>
      </c>
      <c r="L418" s="4" t="s">
        <v>511</v>
      </c>
      <c r="M418" s="4">
        <v>12.2013</v>
      </c>
      <c r="N418" s="4" t="s">
        <v>9</v>
      </c>
      <c r="O418" s="2" t="s">
        <v>70</v>
      </c>
      <c r="P418" s="1"/>
    </row>
    <row r="419" spans="1:16" ht="51" customHeight="1">
      <c r="A419" s="2">
        <v>7414</v>
      </c>
      <c r="B419" s="4" t="s">
        <v>90</v>
      </c>
      <c r="C419" s="13" t="s">
        <v>239</v>
      </c>
      <c r="D419" s="44" t="s">
        <v>707</v>
      </c>
      <c r="E419" s="2" t="s">
        <v>390</v>
      </c>
      <c r="F419" s="2">
        <v>796</v>
      </c>
      <c r="G419" s="2" t="s">
        <v>3</v>
      </c>
      <c r="H419" s="7">
        <v>1</v>
      </c>
      <c r="I419" s="2">
        <v>45000000</v>
      </c>
      <c r="J419" s="2" t="s">
        <v>4</v>
      </c>
      <c r="K419" s="7">
        <v>5350.773</v>
      </c>
      <c r="L419" s="4" t="s">
        <v>509</v>
      </c>
      <c r="M419" s="4">
        <v>12.2013</v>
      </c>
      <c r="N419" s="4" t="s">
        <v>9</v>
      </c>
      <c r="O419" s="2" t="s">
        <v>70</v>
      </c>
      <c r="P419" s="1"/>
    </row>
    <row r="420" spans="1:16" ht="51" customHeight="1">
      <c r="A420" s="2">
        <v>7415</v>
      </c>
      <c r="B420" s="4" t="s">
        <v>592</v>
      </c>
      <c r="C420" s="13" t="s">
        <v>593</v>
      </c>
      <c r="D420" s="44" t="s">
        <v>708</v>
      </c>
      <c r="E420" s="2" t="s">
        <v>390</v>
      </c>
      <c r="F420" s="2">
        <v>796</v>
      </c>
      <c r="G420" s="2" t="s">
        <v>3</v>
      </c>
      <c r="H420" s="7">
        <v>1</v>
      </c>
      <c r="I420" s="2">
        <v>45000000</v>
      </c>
      <c r="J420" s="2" t="s">
        <v>4</v>
      </c>
      <c r="K420" s="7">
        <v>4874.944</v>
      </c>
      <c r="L420" s="4" t="s">
        <v>236</v>
      </c>
      <c r="M420" s="4">
        <v>12.2013</v>
      </c>
      <c r="N420" s="4" t="s">
        <v>9</v>
      </c>
      <c r="O420" s="2" t="s">
        <v>70</v>
      </c>
      <c r="P420" s="1"/>
    </row>
    <row r="421" spans="1:16" ht="51" customHeight="1">
      <c r="A421" s="2">
        <v>7416</v>
      </c>
      <c r="B421" s="4" t="s">
        <v>90</v>
      </c>
      <c r="C421" s="13" t="s">
        <v>239</v>
      </c>
      <c r="D421" s="44" t="s">
        <v>709</v>
      </c>
      <c r="E421" s="2" t="s">
        <v>390</v>
      </c>
      <c r="F421" s="2">
        <v>796</v>
      </c>
      <c r="G421" s="2" t="s">
        <v>3</v>
      </c>
      <c r="H421" s="7">
        <v>1</v>
      </c>
      <c r="I421" s="2">
        <v>45000000</v>
      </c>
      <c r="J421" s="2" t="s">
        <v>4</v>
      </c>
      <c r="K421" s="43">
        <v>4390.511</v>
      </c>
      <c r="L421" s="4" t="s">
        <v>516</v>
      </c>
      <c r="M421" s="4">
        <v>12.2013</v>
      </c>
      <c r="N421" s="4" t="s">
        <v>9</v>
      </c>
      <c r="O421" s="2" t="s">
        <v>70</v>
      </c>
      <c r="P421" s="1"/>
    </row>
    <row r="422" spans="1:16" ht="51" customHeight="1">
      <c r="A422" s="2">
        <v>7417</v>
      </c>
      <c r="B422" s="4" t="s">
        <v>90</v>
      </c>
      <c r="C422" s="13" t="s">
        <v>239</v>
      </c>
      <c r="D422" s="44" t="s">
        <v>710</v>
      </c>
      <c r="E422" s="2" t="s">
        <v>390</v>
      </c>
      <c r="F422" s="2">
        <v>796</v>
      </c>
      <c r="G422" s="2" t="s">
        <v>3</v>
      </c>
      <c r="H422" s="7">
        <v>1</v>
      </c>
      <c r="I422" s="2">
        <v>45000000</v>
      </c>
      <c r="J422" s="2" t="s">
        <v>4</v>
      </c>
      <c r="K422" s="43">
        <v>3623.85</v>
      </c>
      <c r="L422" s="4" t="s">
        <v>516</v>
      </c>
      <c r="M422" s="4">
        <v>12.2013</v>
      </c>
      <c r="N422" s="4" t="s">
        <v>9</v>
      </c>
      <c r="O422" s="2" t="s">
        <v>70</v>
      </c>
      <c r="P422" s="1"/>
    </row>
    <row r="423" spans="1:16" ht="51" customHeight="1">
      <c r="A423" s="2">
        <v>7418</v>
      </c>
      <c r="B423" s="4" t="s">
        <v>90</v>
      </c>
      <c r="C423" s="13" t="s">
        <v>239</v>
      </c>
      <c r="D423" s="44" t="s">
        <v>711</v>
      </c>
      <c r="E423" s="2" t="s">
        <v>390</v>
      </c>
      <c r="F423" s="2">
        <v>796</v>
      </c>
      <c r="G423" s="2" t="s">
        <v>3</v>
      </c>
      <c r="H423" s="7">
        <v>1</v>
      </c>
      <c r="I423" s="2">
        <v>45000000</v>
      </c>
      <c r="J423" s="2" t="s">
        <v>4</v>
      </c>
      <c r="K423" s="43">
        <v>10334.2584</v>
      </c>
      <c r="L423" s="4" t="s">
        <v>506</v>
      </c>
      <c r="M423" s="4">
        <v>12.2013</v>
      </c>
      <c r="N423" s="4" t="s">
        <v>9</v>
      </c>
      <c r="O423" s="2" t="s">
        <v>70</v>
      </c>
      <c r="P423" s="1"/>
    </row>
    <row r="424" spans="1:16" ht="51" customHeight="1">
      <c r="A424" s="2">
        <v>7419</v>
      </c>
      <c r="B424" s="4" t="s">
        <v>90</v>
      </c>
      <c r="C424" s="13" t="s">
        <v>239</v>
      </c>
      <c r="D424" s="44" t="s">
        <v>712</v>
      </c>
      <c r="E424" s="2" t="s">
        <v>390</v>
      </c>
      <c r="F424" s="2">
        <v>796</v>
      </c>
      <c r="G424" s="2" t="s">
        <v>3</v>
      </c>
      <c r="H424" s="7">
        <v>1</v>
      </c>
      <c r="I424" s="2">
        <v>45000000</v>
      </c>
      <c r="J424" s="2" t="s">
        <v>4</v>
      </c>
      <c r="K424" s="43">
        <v>12400</v>
      </c>
      <c r="L424" s="4" t="s">
        <v>516</v>
      </c>
      <c r="M424" s="4">
        <v>12.2013</v>
      </c>
      <c r="N424" s="4" t="s">
        <v>9</v>
      </c>
      <c r="O424" s="2" t="s">
        <v>70</v>
      </c>
      <c r="P424" s="1"/>
    </row>
    <row r="425" spans="1:16" ht="51" customHeight="1">
      <c r="A425" s="2">
        <v>7420</v>
      </c>
      <c r="B425" s="4" t="s">
        <v>90</v>
      </c>
      <c r="C425" s="13" t="s">
        <v>239</v>
      </c>
      <c r="D425" s="44" t="s">
        <v>713</v>
      </c>
      <c r="E425" s="2" t="s">
        <v>390</v>
      </c>
      <c r="F425" s="2">
        <v>796</v>
      </c>
      <c r="G425" s="2" t="s">
        <v>3</v>
      </c>
      <c r="H425" s="7">
        <v>1</v>
      </c>
      <c r="I425" s="2">
        <v>45000000</v>
      </c>
      <c r="J425" s="2" t="s">
        <v>4</v>
      </c>
      <c r="K425" s="43">
        <v>3860</v>
      </c>
      <c r="L425" s="4" t="s">
        <v>519</v>
      </c>
      <c r="M425" s="4">
        <v>12.2013</v>
      </c>
      <c r="N425" s="4" t="s">
        <v>9</v>
      </c>
      <c r="O425" s="2" t="s">
        <v>70</v>
      </c>
      <c r="P425" s="1"/>
    </row>
    <row r="426" spans="1:16" ht="51" customHeight="1">
      <c r="A426" s="2">
        <v>7421</v>
      </c>
      <c r="B426" s="4" t="s">
        <v>90</v>
      </c>
      <c r="C426" s="13" t="s">
        <v>239</v>
      </c>
      <c r="D426" s="44" t="s">
        <v>714</v>
      </c>
      <c r="E426" s="2" t="s">
        <v>390</v>
      </c>
      <c r="F426" s="2">
        <v>796</v>
      </c>
      <c r="G426" s="2" t="s">
        <v>3</v>
      </c>
      <c r="H426" s="7">
        <v>1</v>
      </c>
      <c r="I426" s="2">
        <v>45000000</v>
      </c>
      <c r="J426" s="2" t="s">
        <v>4</v>
      </c>
      <c r="K426" s="43">
        <v>7201.8525899999995</v>
      </c>
      <c r="L426" s="4" t="s">
        <v>511</v>
      </c>
      <c r="M426" s="4">
        <v>12.2013</v>
      </c>
      <c r="N426" s="4" t="s">
        <v>9</v>
      </c>
      <c r="O426" s="2" t="s">
        <v>70</v>
      </c>
      <c r="P426" s="1"/>
    </row>
    <row r="427" spans="1:16" ht="51" customHeight="1">
      <c r="A427" s="2">
        <v>7422</v>
      </c>
      <c r="B427" s="4" t="s">
        <v>90</v>
      </c>
      <c r="C427" s="13" t="s">
        <v>239</v>
      </c>
      <c r="D427" s="44" t="s">
        <v>715</v>
      </c>
      <c r="E427" s="2" t="s">
        <v>390</v>
      </c>
      <c r="F427" s="2">
        <v>796</v>
      </c>
      <c r="G427" s="2" t="s">
        <v>3</v>
      </c>
      <c r="H427" s="7">
        <v>1</v>
      </c>
      <c r="I427" s="2">
        <v>45000000</v>
      </c>
      <c r="J427" s="2" t="s">
        <v>4</v>
      </c>
      <c r="K427" s="7">
        <v>9672.908</v>
      </c>
      <c r="L427" s="4" t="s">
        <v>506</v>
      </c>
      <c r="M427" s="4">
        <v>12.2013</v>
      </c>
      <c r="N427" s="4" t="s">
        <v>9</v>
      </c>
      <c r="O427" s="2" t="s">
        <v>70</v>
      </c>
      <c r="P427" s="1"/>
    </row>
    <row r="428" spans="1:16" ht="51" customHeight="1">
      <c r="A428" s="2">
        <v>7423</v>
      </c>
      <c r="B428" s="4" t="s">
        <v>90</v>
      </c>
      <c r="C428" s="13" t="s">
        <v>239</v>
      </c>
      <c r="D428" s="44" t="s">
        <v>716</v>
      </c>
      <c r="E428" s="2" t="s">
        <v>390</v>
      </c>
      <c r="F428" s="2">
        <v>796</v>
      </c>
      <c r="G428" s="2" t="s">
        <v>3</v>
      </c>
      <c r="H428" s="7">
        <v>1</v>
      </c>
      <c r="I428" s="2">
        <v>45000000</v>
      </c>
      <c r="J428" s="2" t="s">
        <v>4</v>
      </c>
      <c r="K428" s="7">
        <v>6564.6467999999995</v>
      </c>
      <c r="L428" s="4" t="s">
        <v>507</v>
      </c>
      <c r="M428" s="4">
        <v>12.2013</v>
      </c>
      <c r="N428" s="4" t="s">
        <v>9</v>
      </c>
      <c r="O428" s="2" t="s">
        <v>70</v>
      </c>
      <c r="P428" s="1"/>
    </row>
    <row r="429" spans="1:16" ht="51" customHeight="1">
      <c r="A429" s="2">
        <v>7424</v>
      </c>
      <c r="B429" s="4" t="s">
        <v>90</v>
      </c>
      <c r="C429" s="13" t="s">
        <v>239</v>
      </c>
      <c r="D429" s="44" t="s">
        <v>717</v>
      </c>
      <c r="E429" s="2" t="s">
        <v>390</v>
      </c>
      <c r="F429" s="2">
        <v>796</v>
      </c>
      <c r="G429" s="2" t="s">
        <v>3</v>
      </c>
      <c r="H429" s="7">
        <v>1</v>
      </c>
      <c r="I429" s="2">
        <v>45000000</v>
      </c>
      <c r="J429" s="2" t="s">
        <v>4</v>
      </c>
      <c r="K429" s="7">
        <v>5470.944</v>
      </c>
      <c r="L429" s="4" t="s">
        <v>511</v>
      </c>
      <c r="M429" s="4">
        <v>12.2013</v>
      </c>
      <c r="N429" s="4" t="s">
        <v>9</v>
      </c>
      <c r="O429" s="2" t="s">
        <v>70</v>
      </c>
      <c r="P429" s="1"/>
    </row>
    <row r="430" spans="1:16" ht="51" customHeight="1">
      <c r="A430" s="2">
        <v>7425</v>
      </c>
      <c r="B430" s="4" t="s">
        <v>90</v>
      </c>
      <c r="C430" s="13" t="s">
        <v>239</v>
      </c>
      <c r="D430" s="44" t="s">
        <v>718</v>
      </c>
      <c r="E430" s="2" t="s">
        <v>390</v>
      </c>
      <c r="F430" s="2">
        <v>796</v>
      </c>
      <c r="G430" s="2" t="s">
        <v>3</v>
      </c>
      <c r="H430" s="7">
        <v>1</v>
      </c>
      <c r="I430" s="2">
        <v>45000000</v>
      </c>
      <c r="J430" s="2" t="s">
        <v>4</v>
      </c>
      <c r="K430" s="7">
        <v>19066</v>
      </c>
      <c r="L430" s="4" t="s">
        <v>184</v>
      </c>
      <c r="M430" s="4">
        <v>12.2013</v>
      </c>
      <c r="N430" s="4" t="s">
        <v>9</v>
      </c>
      <c r="O430" s="2" t="s">
        <v>70</v>
      </c>
      <c r="P430" s="1"/>
    </row>
    <row r="431" spans="1:16" ht="51" customHeight="1">
      <c r="A431" s="2">
        <v>7426</v>
      </c>
      <c r="B431" s="4" t="s">
        <v>90</v>
      </c>
      <c r="C431" s="13" t="s">
        <v>239</v>
      </c>
      <c r="D431" s="44" t="s">
        <v>719</v>
      </c>
      <c r="E431" s="2" t="s">
        <v>390</v>
      </c>
      <c r="F431" s="2">
        <v>796</v>
      </c>
      <c r="G431" s="2" t="s">
        <v>3</v>
      </c>
      <c r="H431" s="7">
        <v>1</v>
      </c>
      <c r="I431" s="2">
        <v>45000000</v>
      </c>
      <c r="J431" s="2" t="s">
        <v>4</v>
      </c>
      <c r="K431" s="7">
        <v>4470</v>
      </c>
      <c r="L431" s="4" t="s">
        <v>184</v>
      </c>
      <c r="M431" s="4">
        <v>12.2013</v>
      </c>
      <c r="N431" s="4" t="s">
        <v>9</v>
      </c>
      <c r="O431" s="2" t="s">
        <v>70</v>
      </c>
      <c r="P431" s="1"/>
    </row>
    <row r="432" spans="1:16" ht="51" customHeight="1">
      <c r="A432" s="2">
        <v>7427</v>
      </c>
      <c r="B432" s="4" t="s">
        <v>90</v>
      </c>
      <c r="C432" s="13" t="s">
        <v>239</v>
      </c>
      <c r="D432" s="44" t="s">
        <v>720</v>
      </c>
      <c r="E432" s="2" t="s">
        <v>390</v>
      </c>
      <c r="F432" s="2">
        <v>796</v>
      </c>
      <c r="G432" s="2" t="s">
        <v>3</v>
      </c>
      <c r="H432" s="7">
        <v>1</v>
      </c>
      <c r="I432" s="2">
        <v>45000000</v>
      </c>
      <c r="J432" s="2" t="s">
        <v>4</v>
      </c>
      <c r="K432" s="7">
        <v>6670.85642</v>
      </c>
      <c r="L432" s="4" t="s">
        <v>184</v>
      </c>
      <c r="M432" s="4">
        <v>12.2013</v>
      </c>
      <c r="N432" s="4" t="s">
        <v>9</v>
      </c>
      <c r="O432" s="2" t="s">
        <v>70</v>
      </c>
      <c r="P432" s="1"/>
    </row>
    <row r="433" spans="1:16" ht="51" customHeight="1">
      <c r="A433" s="2">
        <v>7428</v>
      </c>
      <c r="B433" s="4" t="s">
        <v>90</v>
      </c>
      <c r="C433" s="13" t="s">
        <v>239</v>
      </c>
      <c r="D433" s="44" t="s">
        <v>721</v>
      </c>
      <c r="E433" s="2" t="s">
        <v>390</v>
      </c>
      <c r="F433" s="2">
        <v>796</v>
      </c>
      <c r="G433" s="2" t="s">
        <v>3</v>
      </c>
      <c r="H433" s="7">
        <v>1</v>
      </c>
      <c r="I433" s="2">
        <v>45000000</v>
      </c>
      <c r="J433" s="2" t="s">
        <v>4</v>
      </c>
      <c r="K433" s="7">
        <v>2200</v>
      </c>
      <c r="L433" s="4" t="s">
        <v>507</v>
      </c>
      <c r="M433" s="4">
        <v>12.2013</v>
      </c>
      <c r="N433" s="4" t="s">
        <v>9</v>
      </c>
      <c r="O433" s="2" t="s">
        <v>70</v>
      </c>
      <c r="P433" s="1"/>
    </row>
    <row r="434" spans="1:16" ht="51" customHeight="1">
      <c r="A434" s="2">
        <v>7429</v>
      </c>
      <c r="B434" s="4" t="s">
        <v>90</v>
      </c>
      <c r="C434" s="13" t="s">
        <v>239</v>
      </c>
      <c r="D434" s="44" t="s">
        <v>722</v>
      </c>
      <c r="E434" s="2" t="s">
        <v>390</v>
      </c>
      <c r="F434" s="2">
        <v>796</v>
      </c>
      <c r="G434" s="2" t="s">
        <v>3</v>
      </c>
      <c r="H434" s="7">
        <v>1</v>
      </c>
      <c r="I434" s="2">
        <v>45000000</v>
      </c>
      <c r="J434" s="2" t="s">
        <v>4</v>
      </c>
      <c r="K434" s="7">
        <v>7040.736900000001</v>
      </c>
      <c r="L434" s="4" t="s">
        <v>507</v>
      </c>
      <c r="M434" s="4">
        <v>12.2013</v>
      </c>
      <c r="N434" s="4" t="s">
        <v>9</v>
      </c>
      <c r="O434" s="2" t="s">
        <v>70</v>
      </c>
      <c r="P434" s="1"/>
    </row>
    <row r="435" spans="1:16" ht="51" customHeight="1">
      <c r="A435" s="2">
        <v>7430</v>
      </c>
      <c r="B435" s="4" t="s">
        <v>90</v>
      </c>
      <c r="C435" s="13" t="s">
        <v>239</v>
      </c>
      <c r="D435" s="44" t="s">
        <v>723</v>
      </c>
      <c r="E435" s="2" t="s">
        <v>390</v>
      </c>
      <c r="F435" s="2">
        <v>796</v>
      </c>
      <c r="G435" s="2" t="s">
        <v>3</v>
      </c>
      <c r="H435" s="7">
        <v>1</v>
      </c>
      <c r="I435" s="2">
        <v>45000000</v>
      </c>
      <c r="J435" s="2" t="s">
        <v>4</v>
      </c>
      <c r="K435" s="7">
        <v>5500</v>
      </c>
      <c r="L435" s="4" t="s">
        <v>507</v>
      </c>
      <c r="M435" s="4">
        <v>12.2013</v>
      </c>
      <c r="N435" s="4" t="s">
        <v>9</v>
      </c>
      <c r="O435" s="2" t="s">
        <v>70</v>
      </c>
      <c r="P435" s="1"/>
    </row>
    <row r="436" spans="1:16" ht="51" customHeight="1">
      <c r="A436" s="2">
        <v>7431</v>
      </c>
      <c r="B436" s="4" t="s">
        <v>90</v>
      </c>
      <c r="C436" s="13" t="s">
        <v>239</v>
      </c>
      <c r="D436" s="44" t="s">
        <v>724</v>
      </c>
      <c r="E436" s="2" t="s">
        <v>390</v>
      </c>
      <c r="F436" s="2">
        <v>796</v>
      </c>
      <c r="G436" s="2" t="s">
        <v>3</v>
      </c>
      <c r="H436" s="7">
        <v>1</v>
      </c>
      <c r="I436" s="2">
        <v>45000000</v>
      </c>
      <c r="J436" s="2" t="s">
        <v>4</v>
      </c>
      <c r="K436" s="7">
        <v>3000</v>
      </c>
      <c r="L436" s="4" t="s">
        <v>184</v>
      </c>
      <c r="M436" s="4">
        <v>12.2013</v>
      </c>
      <c r="N436" s="4" t="s">
        <v>9</v>
      </c>
      <c r="O436" s="2" t="s">
        <v>70</v>
      </c>
      <c r="P436" s="1"/>
    </row>
    <row r="437" spans="1:16" ht="51" customHeight="1">
      <c r="A437" s="2">
        <v>7432</v>
      </c>
      <c r="B437" s="4" t="s">
        <v>90</v>
      </c>
      <c r="C437" s="13" t="s">
        <v>239</v>
      </c>
      <c r="D437" s="44" t="s">
        <v>725</v>
      </c>
      <c r="E437" s="2" t="s">
        <v>390</v>
      </c>
      <c r="F437" s="2">
        <v>796</v>
      </c>
      <c r="G437" s="2" t="s">
        <v>3</v>
      </c>
      <c r="H437" s="7">
        <v>1</v>
      </c>
      <c r="I437" s="2">
        <v>45000000</v>
      </c>
      <c r="J437" s="2" t="s">
        <v>4</v>
      </c>
      <c r="K437" s="7">
        <v>17222.074</v>
      </c>
      <c r="L437" s="4" t="s">
        <v>184</v>
      </c>
      <c r="M437" s="4">
        <v>12.2013</v>
      </c>
      <c r="N437" s="4" t="s">
        <v>9</v>
      </c>
      <c r="O437" s="2" t="s">
        <v>70</v>
      </c>
      <c r="P437" s="1"/>
    </row>
    <row r="438" spans="1:16" ht="51" customHeight="1">
      <c r="A438" s="2">
        <v>7433</v>
      </c>
      <c r="B438" s="4" t="s">
        <v>90</v>
      </c>
      <c r="C438" s="13" t="s">
        <v>239</v>
      </c>
      <c r="D438" s="44" t="s">
        <v>726</v>
      </c>
      <c r="E438" s="2" t="s">
        <v>390</v>
      </c>
      <c r="F438" s="2">
        <v>796</v>
      </c>
      <c r="G438" s="2" t="s">
        <v>3</v>
      </c>
      <c r="H438" s="7">
        <v>1</v>
      </c>
      <c r="I438" s="2">
        <v>45000000</v>
      </c>
      <c r="J438" s="2" t="s">
        <v>4</v>
      </c>
      <c r="K438" s="7">
        <v>9450</v>
      </c>
      <c r="L438" s="4" t="s">
        <v>510</v>
      </c>
      <c r="M438" s="4">
        <v>12.2013</v>
      </c>
      <c r="N438" s="4" t="s">
        <v>9</v>
      </c>
      <c r="O438" s="2" t="s">
        <v>70</v>
      </c>
      <c r="P438" s="1"/>
    </row>
    <row r="439" spans="1:16" ht="51" customHeight="1">
      <c r="A439" s="2">
        <v>7434</v>
      </c>
      <c r="B439" s="2" t="s">
        <v>529</v>
      </c>
      <c r="C439" s="13" t="s">
        <v>530</v>
      </c>
      <c r="D439" s="44" t="s">
        <v>727</v>
      </c>
      <c r="E439" s="2" t="s">
        <v>390</v>
      </c>
      <c r="F439" s="2">
        <v>796</v>
      </c>
      <c r="G439" s="2" t="s">
        <v>3</v>
      </c>
      <c r="H439" s="7">
        <v>1</v>
      </c>
      <c r="I439" s="2">
        <v>45000000</v>
      </c>
      <c r="J439" s="2" t="s">
        <v>4</v>
      </c>
      <c r="K439" s="7">
        <v>1812.25222</v>
      </c>
      <c r="L439" s="4" t="s">
        <v>515</v>
      </c>
      <c r="M439" s="4">
        <v>12.2013</v>
      </c>
      <c r="N439" s="4" t="s">
        <v>9</v>
      </c>
      <c r="O439" s="2" t="s">
        <v>70</v>
      </c>
      <c r="P439" s="1"/>
    </row>
    <row r="440" spans="1:16" ht="51" customHeight="1">
      <c r="A440" s="2">
        <v>7435</v>
      </c>
      <c r="B440" s="2" t="s">
        <v>529</v>
      </c>
      <c r="C440" s="13" t="s">
        <v>530</v>
      </c>
      <c r="D440" s="44" t="s">
        <v>728</v>
      </c>
      <c r="E440" s="2" t="s">
        <v>390</v>
      </c>
      <c r="F440" s="2">
        <v>796</v>
      </c>
      <c r="G440" s="2" t="s">
        <v>3</v>
      </c>
      <c r="H440" s="7">
        <v>1</v>
      </c>
      <c r="I440" s="2">
        <v>45000000</v>
      </c>
      <c r="J440" s="2" t="s">
        <v>4</v>
      </c>
      <c r="K440" s="7">
        <v>1846.8047</v>
      </c>
      <c r="L440" s="4" t="s">
        <v>515</v>
      </c>
      <c r="M440" s="4">
        <v>12.2013</v>
      </c>
      <c r="N440" s="4" t="s">
        <v>9</v>
      </c>
      <c r="O440" s="2" t="s">
        <v>70</v>
      </c>
      <c r="P440" s="1"/>
    </row>
    <row r="441" spans="1:16" ht="51" customHeight="1">
      <c r="A441" s="2">
        <v>7436</v>
      </c>
      <c r="B441" s="2" t="s">
        <v>90</v>
      </c>
      <c r="C441" s="13" t="s">
        <v>239</v>
      </c>
      <c r="D441" s="44" t="s">
        <v>729</v>
      </c>
      <c r="E441" s="2" t="s">
        <v>390</v>
      </c>
      <c r="F441" s="2">
        <v>796</v>
      </c>
      <c r="G441" s="2" t="s">
        <v>3</v>
      </c>
      <c r="H441" s="7">
        <v>1</v>
      </c>
      <c r="I441" s="2">
        <v>45000000</v>
      </c>
      <c r="J441" s="2" t="s">
        <v>4</v>
      </c>
      <c r="K441" s="7">
        <v>6050.32041</v>
      </c>
      <c r="L441" s="4" t="s">
        <v>184</v>
      </c>
      <c r="M441" s="4">
        <v>12.2013</v>
      </c>
      <c r="N441" s="4" t="s">
        <v>9</v>
      </c>
      <c r="O441" s="2" t="s">
        <v>70</v>
      </c>
      <c r="P441" s="1"/>
    </row>
    <row r="442" spans="1:16" ht="25.5" customHeight="1">
      <c r="A442" s="2">
        <v>7437</v>
      </c>
      <c r="B442" s="2" t="s">
        <v>99</v>
      </c>
      <c r="C442" s="13">
        <v>2944160</v>
      </c>
      <c r="D442" s="44" t="s">
        <v>463</v>
      </c>
      <c r="E442" s="2" t="s">
        <v>390</v>
      </c>
      <c r="F442" s="2">
        <v>796</v>
      </c>
      <c r="G442" s="2" t="s">
        <v>3</v>
      </c>
      <c r="H442" s="7">
        <v>1</v>
      </c>
      <c r="I442" s="2">
        <v>45000000</v>
      </c>
      <c r="J442" s="2" t="s">
        <v>4</v>
      </c>
      <c r="K442" s="7">
        <v>2005.7496</v>
      </c>
      <c r="L442" s="4" t="s">
        <v>184</v>
      </c>
      <c r="M442" s="4">
        <v>12.2013</v>
      </c>
      <c r="N442" s="4" t="s">
        <v>9</v>
      </c>
      <c r="O442" s="2" t="s">
        <v>70</v>
      </c>
      <c r="P442" s="1"/>
    </row>
    <row r="443" spans="1:16" ht="25.5" customHeight="1">
      <c r="A443" s="2">
        <v>7438</v>
      </c>
      <c r="B443" s="2" t="s">
        <v>99</v>
      </c>
      <c r="C443" s="13">
        <v>2944160</v>
      </c>
      <c r="D443" s="44" t="s">
        <v>464</v>
      </c>
      <c r="E443" s="2" t="s">
        <v>390</v>
      </c>
      <c r="F443" s="2">
        <v>796</v>
      </c>
      <c r="G443" s="2" t="s">
        <v>3</v>
      </c>
      <c r="H443" s="7">
        <v>1</v>
      </c>
      <c r="I443" s="2">
        <v>45000000</v>
      </c>
      <c r="J443" s="2" t="s">
        <v>4</v>
      </c>
      <c r="K443" s="7">
        <v>1149.26</v>
      </c>
      <c r="L443" s="4" t="s">
        <v>184</v>
      </c>
      <c r="M443" s="4">
        <v>12.2013</v>
      </c>
      <c r="N443" s="4" t="s">
        <v>9</v>
      </c>
      <c r="O443" s="2" t="s">
        <v>70</v>
      </c>
      <c r="P443" s="1"/>
    </row>
    <row r="444" spans="1:16" ht="63.75" customHeight="1">
      <c r="A444" s="2">
        <v>7439</v>
      </c>
      <c r="B444" s="2">
        <v>45</v>
      </c>
      <c r="C444" s="13">
        <v>4500000</v>
      </c>
      <c r="D444" s="44" t="s">
        <v>830</v>
      </c>
      <c r="E444" s="2" t="s">
        <v>390</v>
      </c>
      <c r="F444" s="2">
        <v>796</v>
      </c>
      <c r="G444" s="2" t="s">
        <v>3</v>
      </c>
      <c r="H444" s="7">
        <v>1</v>
      </c>
      <c r="I444" s="2">
        <v>45000000</v>
      </c>
      <c r="J444" s="2" t="s">
        <v>4</v>
      </c>
      <c r="K444" s="7">
        <v>297506</v>
      </c>
      <c r="L444" s="4" t="s">
        <v>236</v>
      </c>
      <c r="M444" s="4">
        <v>12.2014</v>
      </c>
      <c r="N444" s="4" t="s">
        <v>9</v>
      </c>
      <c r="O444" s="2" t="s">
        <v>70</v>
      </c>
      <c r="P444" s="1"/>
    </row>
    <row r="445" spans="1:16" ht="51" customHeight="1">
      <c r="A445" s="2">
        <v>7441</v>
      </c>
      <c r="B445" s="2" t="s">
        <v>238</v>
      </c>
      <c r="C445" s="13" t="s">
        <v>142</v>
      </c>
      <c r="D445" s="44" t="s">
        <v>730</v>
      </c>
      <c r="E445" s="2" t="s">
        <v>390</v>
      </c>
      <c r="F445" s="2">
        <v>796</v>
      </c>
      <c r="G445" s="2" t="s">
        <v>3</v>
      </c>
      <c r="H445" s="7">
        <v>1</v>
      </c>
      <c r="I445" s="2">
        <v>45000000</v>
      </c>
      <c r="J445" s="2" t="s">
        <v>4</v>
      </c>
      <c r="K445" s="7">
        <v>30200</v>
      </c>
      <c r="L445" s="4" t="s">
        <v>521</v>
      </c>
      <c r="M445" s="4">
        <v>12.2016</v>
      </c>
      <c r="N445" s="4" t="s">
        <v>9</v>
      </c>
      <c r="O445" s="2" t="s">
        <v>70</v>
      </c>
      <c r="P445" s="1"/>
    </row>
    <row r="446" spans="1:16" ht="51" customHeight="1">
      <c r="A446" s="2">
        <v>7442</v>
      </c>
      <c r="B446" s="2" t="s">
        <v>90</v>
      </c>
      <c r="C446" s="13" t="s">
        <v>239</v>
      </c>
      <c r="D446" s="44" t="s">
        <v>731</v>
      </c>
      <c r="E446" s="2" t="s">
        <v>390</v>
      </c>
      <c r="F446" s="2">
        <v>796</v>
      </c>
      <c r="G446" s="2" t="s">
        <v>3</v>
      </c>
      <c r="H446" s="7">
        <v>1</v>
      </c>
      <c r="I446" s="2">
        <v>45000000</v>
      </c>
      <c r="J446" s="2" t="s">
        <v>4</v>
      </c>
      <c r="K446" s="7">
        <v>332000.25</v>
      </c>
      <c r="L446" s="4" t="s">
        <v>519</v>
      </c>
      <c r="M446" s="4" t="s">
        <v>22</v>
      </c>
      <c r="N446" s="4" t="s">
        <v>9</v>
      </c>
      <c r="O446" s="2" t="s">
        <v>70</v>
      </c>
      <c r="P446" s="1"/>
    </row>
    <row r="447" spans="1:16" ht="51" customHeight="1">
      <c r="A447" s="2">
        <v>7443</v>
      </c>
      <c r="B447" s="4" t="s">
        <v>99</v>
      </c>
      <c r="C447" s="13" t="s">
        <v>247</v>
      </c>
      <c r="D447" s="44" t="s">
        <v>417</v>
      </c>
      <c r="E447" s="2" t="s">
        <v>390</v>
      </c>
      <c r="F447" s="2">
        <v>796</v>
      </c>
      <c r="G447" s="2" t="s">
        <v>3</v>
      </c>
      <c r="H447" s="7">
        <v>1</v>
      </c>
      <c r="I447" s="2">
        <v>45000000</v>
      </c>
      <c r="J447" s="2" t="s">
        <v>4</v>
      </c>
      <c r="K447" s="7">
        <v>19251</v>
      </c>
      <c r="L447" s="4" t="s">
        <v>184</v>
      </c>
      <c r="M447" s="4">
        <v>12.2013</v>
      </c>
      <c r="N447" s="4" t="s">
        <v>9</v>
      </c>
      <c r="O447" s="2" t="s">
        <v>70</v>
      </c>
      <c r="P447" s="1"/>
    </row>
    <row r="448" spans="1:16" ht="63.75" customHeight="1">
      <c r="A448" s="2">
        <v>7444</v>
      </c>
      <c r="B448" s="4" t="s">
        <v>99</v>
      </c>
      <c r="C448" s="13" t="s">
        <v>247</v>
      </c>
      <c r="D448" s="44" t="s">
        <v>417</v>
      </c>
      <c r="E448" s="2" t="s">
        <v>390</v>
      </c>
      <c r="F448" s="2">
        <v>796</v>
      </c>
      <c r="G448" s="2" t="s">
        <v>3</v>
      </c>
      <c r="H448" s="7">
        <v>1</v>
      </c>
      <c r="I448" s="2">
        <v>45000000</v>
      </c>
      <c r="J448" s="2" t="s">
        <v>4</v>
      </c>
      <c r="K448" s="7">
        <v>19251</v>
      </c>
      <c r="L448" s="4" t="s">
        <v>184</v>
      </c>
      <c r="M448" s="4">
        <v>12.2013</v>
      </c>
      <c r="N448" s="4" t="s">
        <v>9</v>
      </c>
      <c r="O448" s="2" t="s">
        <v>70</v>
      </c>
      <c r="P448" s="1"/>
    </row>
    <row r="449" spans="1:16" ht="38.25" customHeight="1">
      <c r="A449" s="2">
        <v>7445</v>
      </c>
      <c r="B449" s="4" t="s">
        <v>90</v>
      </c>
      <c r="C449" s="13" t="s">
        <v>394</v>
      </c>
      <c r="D449" s="45" t="s">
        <v>465</v>
      </c>
      <c r="E449" s="2" t="s">
        <v>390</v>
      </c>
      <c r="F449" s="2">
        <v>796</v>
      </c>
      <c r="G449" s="2" t="s">
        <v>3</v>
      </c>
      <c r="H449" s="7">
        <v>1</v>
      </c>
      <c r="I449" s="2">
        <v>45000000</v>
      </c>
      <c r="J449" s="2" t="s">
        <v>4</v>
      </c>
      <c r="K449" s="43" t="s">
        <v>607</v>
      </c>
      <c r="L449" s="4" t="s">
        <v>184</v>
      </c>
      <c r="M449" s="4">
        <v>12.2013</v>
      </c>
      <c r="N449" s="4" t="s">
        <v>9</v>
      </c>
      <c r="O449" s="2" t="s">
        <v>70</v>
      </c>
      <c r="P449" s="1"/>
    </row>
    <row r="450" spans="1:16" ht="51" customHeight="1">
      <c r="A450" s="2">
        <v>7446</v>
      </c>
      <c r="B450" s="4" t="s">
        <v>590</v>
      </c>
      <c r="C450" s="4">
        <v>2929743</v>
      </c>
      <c r="D450" s="45" t="s">
        <v>466</v>
      </c>
      <c r="E450" s="2" t="s">
        <v>390</v>
      </c>
      <c r="F450" s="2">
        <v>796</v>
      </c>
      <c r="G450" s="2" t="s">
        <v>3</v>
      </c>
      <c r="H450" s="7">
        <v>1</v>
      </c>
      <c r="I450" s="2">
        <v>45000000</v>
      </c>
      <c r="J450" s="2" t="s">
        <v>4</v>
      </c>
      <c r="K450" s="7">
        <v>1916.15</v>
      </c>
      <c r="L450" s="4" t="s">
        <v>510</v>
      </c>
      <c r="M450" s="4">
        <v>12.2013</v>
      </c>
      <c r="N450" s="4" t="s">
        <v>9</v>
      </c>
      <c r="O450" s="2" t="s">
        <v>70</v>
      </c>
      <c r="P450" s="1"/>
    </row>
    <row r="451" spans="1:16" ht="51" customHeight="1">
      <c r="A451" s="2">
        <v>7447</v>
      </c>
      <c r="B451" s="4" t="s">
        <v>590</v>
      </c>
      <c r="C451" s="4">
        <v>2929744</v>
      </c>
      <c r="D451" s="45" t="s">
        <v>466</v>
      </c>
      <c r="E451" s="2" t="s">
        <v>390</v>
      </c>
      <c r="F451" s="2">
        <v>796</v>
      </c>
      <c r="G451" s="2" t="s">
        <v>3</v>
      </c>
      <c r="H451" s="7">
        <v>1</v>
      </c>
      <c r="I451" s="2">
        <v>45000000</v>
      </c>
      <c r="J451" s="2" t="s">
        <v>4</v>
      </c>
      <c r="K451" s="7">
        <v>14544.5</v>
      </c>
      <c r="L451" s="4" t="s">
        <v>510</v>
      </c>
      <c r="M451" s="4">
        <v>12.2013</v>
      </c>
      <c r="N451" s="4" t="s">
        <v>9</v>
      </c>
      <c r="O451" s="2" t="s">
        <v>70</v>
      </c>
      <c r="P451" s="1"/>
    </row>
    <row r="452" spans="1:16" ht="51" customHeight="1">
      <c r="A452" s="2">
        <v>7448</v>
      </c>
      <c r="B452" s="4" t="s">
        <v>590</v>
      </c>
      <c r="C452" s="4">
        <v>2929745</v>
      </c>
      <c r="D452" s="45" t="s">
        <v>466</v>
      </c>
      <c r="E452" s="2" t="s">
        <v>390</v>
      </c>
      <c r="F452" s="2">
        <v>796</v>
      </c>
      <c r="G452" s="2" t="s">
        <v>3</v>
      </c>
      <c r="H452" s="7">
        <v>1</v>
      </c>
      <c r="I452" s="2">
        <v>45000000</v>
      </c>
      <c r="J452" s="2" t="s">
        <v>4</v>
      </c>
      <c r="K452" s="7">
        <v>14006.8</v>
      </c>
      <c r="L452" s="4" t="s">
        <v>510</v>
      </c>
      <c r="M452" s="4">
        <v>12.2013</v>
      </c>
      <c r="N452" s="4" t="s">
        <v>9</v>
      </c>
      <c r="O452" s="2" t="s">
        <v>70</v>
      </c>
      <c r="P452" s="1"/>
    </row>
    <row r="453" spans="1:16" ht="51" customHeight="1">
      <c r="A453" s="2">
        <v>7449</v>
      </c>
      <c r="B453" s="4" t="s">
        <v>590</v>
      </c>
      <c r="C453" s="4">
        <v>2929746</v>
      </c>
      <c r="D453" s="45" t="s">
        <v>466</v>
      </c>
      <c r="E453" s="2" t="s">
        <v>390</v>
      </c>
      <c r="F453" s="2">
        <v>796</v>
      </c>
      <c r="G453" s="2" t="s">
        <v>3</v>
      </c>
      <c r="H453" s="7">
        <v>1</v>
      </c>
      <c r="I453" s="2">
        <v>45000000</v>
      </c>
      <c r="J453" s="2" t="s">
        <v>4</v>
      </c>
      <c r="K453" s="7">
        <v>12412.7</v>
      </c>
      <c r="L453" s="4" t="s">
        <v>510</v>
      </c>
      <c r="M453" s="4">
        <v>12.2013</v>
      </c>
      <c r="N453" s="4" t="s">
        <v>9</v>
      </c>
      <c r="O453" s="2" t="s">
        <v>70</v>
      </c>
      <c r="P453" s="1"/>
    </row>
    <row r="454" spans="1:16" ht="51" customHeight="1">
      <c r="A454" s="2">
        <v>7450</v>
      </c>
      <c r="B454" s="4" t="s">
        <v>590</v>
      </c>
      <c r="C454" s="4">
        <v>2929747</v>
      </c>
      <c r="D454" s="45" t="s">
        <v>466</v>
      </c>
      <c r="E454" s="2" t="s">
        <v>390</v>
      </c>
      <c r="F454" s="2">
        <v>796</v>
      </c>
      <c r="G454" s="2" t="s">
        <v>3</v>
      </c>
      <c r="H454" s="7">
        <v>1</v>
      </c>
      <c r="I454" s="2">
        <v>45000000</v>
      </c>
      <c r="J454" s="2" t="s">
        <v>4</v>
      </c>
      <c r="K454" s="7">
        <v>17893.25</v>
      </c>
      <c r="L454" s="4" t="s">
        <v>510</v>
      </c>
      <c r="M454" s="4">
        <v>12.2013</v>
      </c>
      <c r="N454" s="4" t="s">
        <v>9</v>
      </c>
      <c r="O454" s="2" t="s">
        <v>70</v>
      </c>
      <c r="P454" s="1"/>
    </row>
    <row r="455" spans="1:16" ht="51" customHeight="1">
      <c r="A455" s="2">
        <v>7451</v>
      </c>
      <c r="B455" s="2" t="s">
        <v>20</v>
      </c>
      <c r="C455" s="13" t="s">
        <v>591</v>
      </c>
      <c r="D455" s="45" t="s">
        <v>467</v>
      </c>
      <c r="E455" s="2" t="s">
        <v>390</v>
      </c>
      <c r="F455" s="2">
        <v>796</v>
      </c>
      <c r="G455" s="2" t="s">
        <v>3</v>
      </c>
      <c r="H455" s="7">
        <v>1</v>
      </c>
      <c r="I455" s="2">
        <v>45000000</v>
      </c>
      <c r="J455" s="2" t="s">
        <v>4</v>
      </c>
      <c r="K455" s="7">
        <v>1835.4</v>
      </c>
      <c r="L455" s="4" t="s">
        <v>510</v>
      </c>
      <c r="M455" s="4">
        <v>12.2013</v>
      </c>
      <c r="N455" s="4" t="s">
        <v>9</v>
      </c>
      <c r="O455" s="2" t="s">
        <v>70</v>
      </c>
      <c r="P455" s="1"/>
    </row>
    <row r="456" spans="1:16" ht="51" customHeight="1">
      <c r="A456" s="2">
        <v>7452</v>
      </c>
      <c r="B456" s="2" t="s">
        <v>20</v>
      </c>
      <c r="C456" s="13" t="s">
        <v>591</v>
      </c>
      <c r="D456" s="45" t="s">
        <v>467</v>
      </c>
      <c r="E456" s="2" t="s">
        <v>390</v>
      </c>
      <c r="F456" s="2">
        <v>796</v>
      </c>
      <c r="G456" s="2" t="s">
        <v>3</v>
      </c>
      <c r="H456" s="7">
        <v>1</v>
      </c>
      <c r="I456" s="2">
        <v>45000000</v>
      </c>
      <c r="J456" s="2" t="s">
        <v>4</v>
      </c>
      <c r="K456" s="7">
        <v>3823.75</v>
      </c>
      <c r="L456" s="4" t="s">
        <v>510</v>
      </c>
      <c r="M456" s="4">
        <v>12.2013</v>
      </c>
      <c r="N456" s="4" t="s">
        <v>9</v>
      </c>
      <c r="O456" s="2" t="s">
        <v>70</v>
      </c>
      <c r="P456" s="1"/>
    </row>
    <row r="457" spans="1:16" ht="51" customHeight="1">
      <c r="A457" s="2">
        <v>7453</v>
      </c>
      <c r="B457" s="2" t="s">
        <v>20</v>
      </c>
      <c r="C457" s="13" t="s">
        <v>591</v>
      </c>
      <c r="D457" s="45" t="s">
        <v>467</v>
      </c>
      <c r="E457" s="2" t="s">
        <v>390</v>
      </c>
      <c r="F457" s="2">
        <v>796</v>
      </c>
      <c r="G457" s="2" t="s">
        <v>3</v>
      </c>
      <c r="H457" s="7">
        <v>1</v>
      </c>
      <c r="I457" s="2">
        <v>45000000</v>
      </c>
      <c r="J457" s="2" t="s">
        <v>4</v>
      </c>
      <c r="K457" s="7">
        <v>6536.95</v>
      </c>
      <c r="L457" s="4" t="s">
        <v>510</v>
      </c>
      <c r="M457" s="4">
        <v>12.2013</v>
      </c>
      <c r="N457" s="4" t="s">
        <v>9</v>
      </c>
      <c r="O457" s="2" t="s">
        <v>70</v>
      </c>
      <c r="P457" s="1"/>
    </row>
    <row r="458" spans="1:16" ht="51" customHeight="1">
      <c r="A458" s="2">
        <v>7454</v>
      </c>
      <c r="B458" s="2" t="s">
        <v>20</v>
      </c>
      <c r="C458" s="13" t="s">
        <v>591</v>
      </c>
      <c r="D458" s="45" t="s">
        <v>467</v>
      </c>
      <c r="E458" s="2" t="s">
        <v>390</v>
      </c>
      <c r="F458" s="2">
        <v>796</v>
      </c>
      <c r="G458" s="2" t="s">
        <v>3</v>
      </c>
      <c r="H458" s="7">
        <v>1</v>
      </c>
      <c r="I458" s="2">
        <v>45000000</v>
      </c>
      <c r="J458" s="2" t="s">
        <v>4</v>
      </c>
      <c r="K458" s="7">
        <v>1871.5</v>
      </c>
      <c r="L458" s="4" t="s">
        <v>510</v>
      </c>
      <c r="M458" s="4">
        <v>12.2013</v>
      </c>
      <c r="N458" s="4" t="s">
        <v>9</v>
      </c>
      <c r="O458" s="2" t="s">
        <v>70</v>
      </c>
      <c r="P458" s="1"/>
    </row>
    <row r="459" spans="1:16" ht="51" customHeight="1">
      <c r="A459" s="2">
        <v>7455</v>
      </c>
      <c r="B459" s="2" t="s">
        <v>20</v>
      </c>
      <c r="C459" s="13" t="s">
        <v>591</v>
      </c>
      <c r="D459" s="45" t="s">
        <v>467</v>
      </c>
      <c r="E459" s="2" t="s">
        <v>390</v>
      </c>
      <c r="F459" s="2">
        <v>796</v>
      </c>
      <c r="G459" s="2" t="s">
        <v>3</v>
      </c>
      <c r="H459" s="7">
        <v>1</v>
      </c>
      <c r="I459" s="2">
        <v>45000000</v>
      </c>
      <c r="J459" s="2" t="s">
        <v>4</v>
      </c>
      <c r="K459" s="7">
        <v>1180.85</v>
      </c>
      <c r="L459" s="4" t="s">
        <v>510</v>
      </c>
      <c r="M459" s="4">
        <v>12.2013</v>
      </c>
      <c r="N459" s="4" t="s">
        <v>9</v>
      </c>
      <c r="O459" s="2" t="s">
        <v>70</v>
      </c>
      <c r="P459" s="1"/>
    </row>
    <row r="460" spans="1:16" ht="51" customHeight="1">
      <c r="A460" s="2">
        <v>7456</v>
      </c>
      <c r="B460" s="2" t="s">
        <v>20</v>
      </c>
      <c r="C460" s="13" t="s">
        <v>591</v>
      </c>
      <c r="D460" s="45" t="s">
        <v>467</v>
      </c>
      <c r="E460" s="2" t="s">
        <v>390</v>
      </c>
      <c r="F460" s="2">
        <v>796</v>
      </c>
      <c r="G460" s="2" t="s">
        <v>3</v>
      </c>
      <c r="H460" s="7">
        <v>1</v>
      </c>
      <c r="I460" s="2">
        <v>45000000</v>
      </c>
      <c r="J460" s="2" t="s">
        <v>4</v>
      </c>
      <c r="K460" s="7">
        <v>7083.2</v>
      </c>
      <c r="L460" s="4" t="s">
        <v>510</v>
      </c>
      <c r="M460" s="4">
        <v>12.2013</v>
      </c>
      <c r="N460" s="4" t="s">
        <v>9</v>
      </c>
      <c r="O460" s="2" t="s">
        <v>70</v>
      </c>
      <c r="P460" s="1"/>
    </row>
    <row r="461" spans="1:16" ht="51" customHeight="1">
      <c r="A461" s="2">
        <v>7457</v>
      </c>
      <c r="B461" s="4" t="s">
        <v>99</v>
      </c>
      <c r="C461" s="13" t="s">
        <v>247</v>
      </c>
      <c r="D461" s="45" t="s">
        <v>468</v>
      </c>
      <c r="E461" s="2" t="s">
        <v>390</v>
      </c>
      <c r="F461" s="2">
        <v>796</v>
      </c>
      <c r="G461" s="2" t="s">
        <v>3</v>
      </c>
      <c r="H461" s="7">
        <v>1</v>
      </c>
      <c r="I461" s="2">
        <v>45000000</v>
      </c>
      <c r="J461" s="2" t="s">
        <v>4</v>
      </c>
      <c r="K461" s="7">
        <v>9669.1</v>
      </c>
      <c r="L461" s="4" t="s">
        <v>510</v>
      </c>
      <c r="M461" s="4">
        <v>12.2013</v>
      </c>
      <c r="N461" s="4" t="s">
        <v>9</v>
      </c>
      <c r="O461" s="2" t="s">
        <v>70</v>
      </c>
      <c r="P461" s="1"/>
    </row>
    <row r="462" spans="1:16" ht="51" customHeight="1">
      <c r="A462" s="2">
        <v>7458</v>
      </c>
      <c r="B462" s="4" t="s">
        <v>99</v>
      </c>
      <c r="C462" s="13" t="s">
        <v>247</v>
      </c>
      <c r="D462" s="45" t="s">
        <v>468</v>
      </c>
      <c r="E462" s="2" t="s">
        <v>390</v>
      </c>
      <c r="F462" s="2">
        <v>796</v>
      </c>
      <c r="G462" s="2" t="s">
        <v>3</v>
      </c>
      <c r="H462" s="7">
        <v>1</v>
      </c>
      <c r="I462" s="2">
        <v>45000000</v>
      </c>
      <c r="J462" s="2" t="s">
        <v>4</v>
      </c>
      <c r="K462" s="7">
        <v>4176.2</v>
      </c>
      <c r="L462" s="4" t="s">
        <v>510</v>
      </c>
      <c r="M462" s="4">
        <v>12.2013</v>
      </c>
      <c r="N462" s="4" t="s">
        <v>9</v>
      </c>
      <c r="O462" s="2" t="s">
        <v>70</v>
      </c>
      <c r="P462" s="1"/>
    </row>
    <row r="463" spans="1:16" ht="51" customHeight="1">
      <c r="A463" s="2">
        <v>7459</v>
      </c>
      <c r="B463" s="2" t="s">
        <v>20</v>
      </c>
      <c r="C463" s="13" t="s">
        <v>591</v>
      </c>
      <c r="D463" s="45" t="s">
        <v>467</v>
      </c>
      <c r="E463" s="2" t="s">
        <v>390</v>
      </c>
      <c r="F463" s="2">
        <v>796</v>
      </c>
      <c r="G463" s="2" t="s">
        <v>3</v>
      </c>
      <c r="H463" s="7">
        <v>1</v>
      </c>
      <c r="I463" s="2">
        <v>45000000</v>
      </c>
      <c r="J463" s="2" t="s">
        <v>4</v>
      </c>
      <c r="K463" s="7">
        <v>7347.3</v>
      </c>
      <c r="L463" s="4" t="s">
        <v>510</v>
      </c>
      <c r="M463" s="4">
        <v>12.2013</v>
      </c>
      <c r="N463" s="4" t="s">
        <v>9</v>
      </c>
      <c r="O463" s="2" t="s">
        <v>70</v>
      </c>
      <c r="P463" s="1"/>
    </row>
    <row r="464" spans="1:16" ht="51" customHeight="1">
      <c r="A464" s="2">
        <v>7460</v>
      </c>
      <c r="B464" s="2" t="s">
        <v>20</v>
      </c>
      <c r="C464" s="13" t="s">
        <v>591</v>
      </c>
      <c r="D464" s="45" t="s">
        <v>467</v>
      </c>
      <c r="E464" s="2" t="s">
        <v>390</v>
      </c>
      <c r="F464" s="2">
        <v>796</v>
      </c>
      <c r="G464" s="2" t="s">
        <v>3</v>
      </c>
      <c r="H464" s="7">
        <v>1</v>
      </c>
      <c r="I464" s="2">
        <v>45000000</v>
      </c>
      <c r="J464" s="2" t="s">
        <v>4</v>
      </c>
      <c r="K464" s="7">
        <v>12306.3</v>
      </c>
      <c r="L464" s="4" t="s">
        <v>510</v>
      </c>
      <c r="M464" s="4">
        <v>12.2013</v>
      </c>
      <c r="N464" s="4" t="s">
        <v>9</v>
      </c>
      <c r="O464" s="2" t="s">
        <v>70</v>
      </c>
      <c r="P464" s="1"/>
    </row>
    <row r="465" spans="1:16" ht="51" customHeight="1">
      <c r="A465" s="2">
        <v>7461</v>
      </c>
      <c r="B465" s="2" t="s">
        <v>20</v>
      </c>
      <c r="C465" s="13" t="s">
        <v>591</v>
      </c>
      <c r="D465" s="45" t="s">
        <v>467</v>
      </c>
      <c r="E465" s="2" t="s">
        <v>390</v>
      </c>
      <c r="F465" s="2">
        <v>796</v>
      </c>
      <c r="G465" s="2" t="s">
        <v>3</v>
      </c>
      <c r="H465" s="7">
        <v>1</v>
      </c>
      <c r="I465" s="2">
        <v>45000000</v>
      </c>
      <c r="J465" s="2" t="s">
        <v>4</v>
      </c>
      <c r="K465" s="7">
        <v>4212.3</v>
      </c>
      <c r="L465" s="4" t="s">
        <v>510</v>
      </c>
      <c r="M465" s="4">
        <v>12.2013</v>
      </c>
      <c r="N465" s="4" t="s">
        <v>9</v>
      </c>
      <c r="O465" s="2" t="s">
        <v>70</v>
      </c>
      <c r="P465" s="1"/>
    </row>
    <row r="466" spans="1:16" ht="51" customHeight="1">
      <c r="A466" s="2">
        <v>7462</v>
      </c>
      <c r="B466" s="4" t="s">
        <v>90</v>
      </c>
      <c r="C466" s="13" t="s">
        <v>239</v>
      </c>
      <c r="D466" s="45" t="s">
        <v>831</v>
      </c>
      <c r="E466" s="2" t="s">
        <v>390</v>
      </c>
      <c r="F466" s="2">
        <v>796</v>
      </c>
      <c r="G466" s="2" t="s">
        <v>3</v>
      </c>
      <c r="H466" s="7">
        <v>1</v>
      </c>
      <c r="I466" s="2">
        <v>45000000</v>
      </c>
      <c r="J466" s="2" t="s">
        <v>4</v>
      </c>
      <c r="K466" s="7">
        <v>11930.1</v>
      </c>
      <c r="L466" s="4" t="s">
        <v>510</v>
      </c>
      <c r="M466" s="4">
        <v>12.2013</v>
      </c>
      <c r="N466" s="4" t="s">
        <v>9</v>
      </c>
      <c r="O466" s="2" t="s">
        <v>70</v>
      </c>
      <c r="P466" s="1"/>
    </row>
    <row r="467" spans="1:16" ht="51" customHeight="1">
      <c r="A467" s="2">
        <v>7463</v>
      </c>
      <c r="B467" s="4" t="s">
        <v>90</v>
      </c>
      <c r="C467" s="13" t="s">
        <v>239</v>
      </c>
      <c r="D467" s="45" t="s">
        <v>831</v>
      </c>
      <c r="E467" s="2" t="s">
        <v>390</v>
      </c>
      <c r="F467" s="2">
        <v>796</v>
      </c>
      <c r="G467" s="2" t="s">
        <v>3</v>
      </c>
      <c r="H467" s="7">
        <v>1</v>
      </c>
      <c r="I467" s="2">
        <v>45000000</v>
      </c>
      <c r="J467" s="2" t="s">
        <v>4</v>
      </c>
      <c r="K467" s="7">
        <v>239504.5</v>
      </c>
      <c r="L467" s="4" t="s">
        <v>510</v>
      </c>
      <c r="M467" s="4">
        <v>12.2013</v>
      </c>
      <c r="N467" s="4" t="s">
        <v>9</v>
      </c>
      <c r="O467" s="2" t="s">
        <v>70</v>
      </c>
      <c r="P467" s="1"/>
    </row>
    <row r="468" spans="1:16" ht="51" customHeight="1">
      <c r="A468" s="2">
        <v>7464</v>
      </c>
      <c r="B468" s="4" t="s">
        <v>90</v>
      </c>
      <c r="C468" s="13" t="s">
        <v>239</v>
      </c>
      <c r="D468" s="45" t="s">
        <v>831</v>
      </c>
      <c r="E468" s="2" t="s">
        <v>390</v>
      </c>
      <c r="F468" s="2">
        <v>796</v>
      </c>
      <c r="G468" s="2" t="s">
        <v>3</v>
      </c>
      <c r="H468" s="7">
        <v>1</v>
      </c>
      <c r="I468" s="2">
        <v>45000000</v>
      </c>
      <c r="J468" s="2" t="s">
        <v>4</v>
      </c>
      <c r="K468" s="7">
        <v>137138.2</v>
      </c>
      <c r="L468" s="4" t="s">
        <v>510</v>
      </c>
      <c r="M468" s="4">
        <v>12.2013</v>
      </c>
      <c r="N468" s="4" t="s">
        <v>9</v>
      </c>
      <c r="O468" s="2" t="s">
        <v>70</v>
      </c>
      <c r="P468" s="1"/>
    </row>
    <row r="469" spans="1:16" ht="51" customHeight="1">
      <c r="A469" s="2">
        <v>7465</v>
      </c>
      <c r="B469" s="4" t="s">
        <v>90</v>
      </c>
      <c r="C469" s="13" t="s">
        <v>239</v>
      </c>
      <c r="D469" s="45" t="s">
        <v>831</v>
      </c>
      <c r="E469" s="2" t="s">
        <v>390</v>
      </c>
      <c r="F469" s="2">
        <v>796</v>
      </c>
      <c r="G469" s="2" t="s">
        <v>3</v>
      </c>
      <c r="H469" s="7">
        <v>1</v>
      </c>
      <c r="I469" s="2">
        <v>45000000</v>
      </c>
      <c r="J469" s="2" t="s">
        <v>4</v>
      </c>
      <c r="K469" s="7">
        <v>35069.25</v>
      </c>
      <c r="L469" s="4" t="s">
        <v>510</v>
      </c>
      <c r="M469" s="4">
        <v>12.2013</v>
      </c>
      <c r="N469" s="4" t="s">
        <v>9</v>
      </c>
      <c r="O469" s="2" t="s">
        <v>70</v>
      </c>
      <c r="P469" s="1"/>
    </row>
    <row r="470" spans="1:16" ht="51" customHeight="1">
      <c r="A470" s="2">
        <v>7466</v>
      </c>
      <c r="B470" s="4" t="s">
        <v>90</v>
      </c>
      <c r="C470" s="13" t="s">
        <v>239</v>
      </c>
      <c r="D470" s="45" t="s">
        <v>831</v>
      </c>
      <c r="E470" s="2" t="s">
        <v>390</v>
      </c>
      <c r="F470" s="2">
        <v>796</v>
      </c>
      <c r="G470" s="2" t="s">
        <v>3</v>
      </c>
      <c r="H470" s="7">
        <v>1</v>
      </c>
      <c r="I470" s="2">
        <v>45000000</v>
      </c>
      <c r="J470" s="2" t="s">
        <v>4</v>
      </c>
      <c r="K470" s="7">
        <v>149034.1</v>
      </c>
      <c r="L470" s="4" t="s">
        <v>510</v>
      </c>
      <c r="M470" s="4">
        <v>12.2013</v>
      </c>
      <c r="N470" s="4" t="s">
        <v>9</v>
      </c>
      <c r="O470" s="2" t="s">
        <v>70</v>
      </c>
      <c r="P470" s="1"/>
    </row>
    <row r="471" spans="1:16" ht="51" customHeight="1">
      <c r="A471" s="2">
        <v>7467</v>
      </c>
      <c r="B471" s="4" t="s">
        <v>90</v>
      </c>
      <c r="C471" s="13" t="s">
        <v>239</v>
      </c>
      <c r="D471" s="45" t="s">
        <v>734</v>
      </c>
      <c r="E471" s="2" t="s">
        <v>390</v>
      </c>
      <c r="F471" s="2">
        <v>796</v>
      </c>
      <c r="G471" s="2" t="s">
        <v>3</v>
      </c>
      <c r="H471" s="7">
        <v>1</v>
      </c>
      <c r="I471" s="2">
        <v>45000000</v>
      </c>
      <c r="J471" s="2" t="s">
        <v>4</v>
      </c>
      <c r="K471" s="7">
        <v>91414.7</v>
      </c>
      <c r="L471" s="4" t="s">
        <v>510</v>
      </c>
      <c r="M471" s="4">
        <v>12.2013</v>
      </c>
      <c r="N471" s="4" t="s">
        <v>9</v>
      </c>
      <c r="O471" s="2" t="s">
        <v>70</v>
      </c>
      <c r="P471" s="1"/>
    </row>
    <row r="472" spans="1:16" ht="51" customHeight="1">
      <c r="A472" s="2">
        <v>7468</v>
      </c>
      <c r="B472" s="4" t="s">
        <v>90</v>
      </c>
      <c r="C472" s="13" t="s">
        <v>239</v>
      </c>
      <c r="D472" s="45" t="s">
        <v>831</v>
      </c>
      <c r="E472" s="2" t="s">
        <v>390</v>
      </c>
      <c r="F472" s="2">
        <v>796</v>
      </c>
      <c r="G472" s="2" t="s">
        <v>3</v>
      </c>
      <c r="H472" s="7">
        <v>1</v>
      </c>
      <c r="I472" s="2">
        <v>45000000</v>
      </c>
      <c r="J472" s="2" t="s">
        <v>4</v>
      </c>
      <c r="K472" s="7">
        <v>20880.05</v>
      </c>
      <c r="L472" s="4" t="s">
        <v>510</v>
      </c>
      <c r="M472" s="4">
        <v>12.2013</v>
      </c>
      <c r="N472" s="4" t="s">
        <v>9</v>
      </c>
      <c r="O472" s="2" t="s">
        <v>70</v>
      </c>
      <c r="P472" s="1"/>
    </row>
    <row r="473" spans="1:16" ht="51" customHeight="1">
      <c r="A473" s="2">
        <v>7469</v>
      </c>
      <c r="B473" s="4" t="s">
        <v>90</v>
      </c>
      <c r="C473" s="13" t="s">
        <v>239</v>
      </c>
      <c r="D473" s="45" t="s">
        <v>831</v>
      </c>
      <c r="E473" s="2" t="s">
        <v>390</v>
      </c>
      <c r="F473" s="2">
        <v>796</v>
      </c>
      <c r="G473" s="2" t="s">
        <v>3</v>
      </c>
      <c r="H473" s="7">
        <v>1</v>
      </c>
      <c r="I473" s="2">
        <v>45000000</v>
      </c>
      <c r="J473" s="2" t="s">
        <v>4</v>
      </c>
      <c r="K473" s="7">
        <v>59524.15</v>
      </c>
      <c r="L473" s="4" t="s">
        <v>510</v>
      </c>
      <c r="M473" s="4">
        <v>12.2013</v>
      </c>
      <c r="N473" s="4" t="s">
        <v>9</v>
      </c>
      <c r="O473" s="2" t="s">
        <v>70</v>
      </c>
      <c r="P473" s="1"/>
    </row>
    <row r="474" spans="1:16" ht="51" customHeight="1">
      <c r="A474" s="2">
        <v>7470</v>
      </c>
      <c r="B474" s="4" t="s">
        <v>90</v>
      </c>
      <c r="C474" s="13" t="s">
        <v>239</v>
      </c>
      <c r="D474" s="45" t="s">
        <v>831</v>
      </c>
      <c r="E474" s="2" t="s">
        <v>390</v>
      </c>
      <c r="F474" s="2">
        <v>796</v>
      </c>
      <c r="G474" s="2" t="s">
        <v>3</v>
      </c>
      <c r="H474" s="7">
        <v>1</v>
      </c>
      <c r="I474" s="2">
        <v>45000000</v>
      </c>
      <c r="J474" s="2" t="s">
        <v>4</v>
      </c>
      <c r="K474" s="7">
        <v>224271.25</v>
      </c>
      <c r="L474" s="4" t="s">
        <v>510</v>
      </c>
      <c r="M474" s="4">
        <v>12.2013</v>
      </c>
      <c r="N474" s="4" t="s">
        <v>9</v>
      </c>
      <c r="O474" s="2" t="s">
        <v>70</v>
      </c>
      <c r="P474" s="1"/>
    </row>
    <row r="475" spans="1:16" ht="38.25" customHeight="1">
      <c r="A475" s="2">
        <v>7471</v>
      </c>
      <c r="B475" s="4" t="s">
        <v>90</v>
      </c>
      <c r="C475" s="13" t="s">
        <v>239</v>
      </c>
      <c r="D475" s="45" t="s">
        <v>831</v>
      </c>
      <c r="E475" s="2" t="s">
        <v>390</v>
      </c>
      <c r="F475" s="2">
        <v>796</v>
      </c>
      <c r="G475" s="2" t="s">
        <v>3</v>
      </c>
      <c r="H475" s="7">
        <v>1</v>
      </c>
      <c r="I475" s="2">
        <v>45000000</v>
      </c>
      <c r="J475" s="2" t="s">
        <v>4</v>
      </c>
      <c r="K475" s="7">
        <v>64805.2</v>
      </c>
      <c r="L475" s="4" t="s">
        <v>510</v>
      </c>
      <c r="M475" s="4">
        <v>12.2013</v>
      </c>
      <c r="N475" s="4" t="s">
        <v>9</v>
      </c>
      <c r="O475" s="2" t="s">
        <v>70</v>
      </c>
      <c r="P475" s="1"/>
    </row>
    <row r="476" spans="1:16" ht="38.25" customHeight="1">
      <c r="A476" s="2">
        <v>7472</v>
      </c>
      <c r="B476" s="4" t="s">
        <v>90</v>
      </c>
      <c r="C476" s="13" t="s">
        <v>239</v>
      </c>
      <c r="D476" s="45" t="s">
        <v>831</v>
      </c>
      <c r="E476" s="2" t="s">
        <v>390</v>
      </c>
      <c r="F476" s="2">
        <v>796</v>
      </c>
      <c r="G476" s="2" t="s">
        <v>3</v>
      </c>
      <c r="H476" s="7">
        <v>1</v>
      </c>
      <c r="I476" s="2">
        <v>45000000</v>
      </c>
      <c r="J476" s="2" t="s">
        <v>4</v>
      </c>
      <c r="K476" s="7">
        <v>188766.9</v>
      </c>
      <c r="L476" s="4" t="s">
        <v>510</v>
      </c>
      <c r="M476" s="4">
        <v>12.2013</v>
      </c>
      <c r="N476" s="4" t="s">
        <v>9</v>
      </c>
      <c r="O476" s="2" t="s">
        <v>70</v>
      </c>
      <c r="P476" s="1"/>
    </row>
    <row r="477" spans="1:16" ht="38.25" customHeight="1">
      <c r="A477" s="2">
        <v>7473</v>
      </c>
      <c r="B477" s="4" t="s">
        <v>90</v>
      </c>
      <c r="C477" s="13" t="s">
        <v>239</v>
      </c>
      <c r="D477" s="45" t="s">
        <v>831</v>
      </c>
      <c r="E477" s="2" t="s">
        <v>390</v>
      </c>
      <c r="F477" s="2">
        <v>796</v>
      </c>
      <c r="G477" s="2" t="s">
        <v>3</v>
      </c>
      <c r="H477" s="7">
        <v>1</v>
      </c>
      <c r="I477" s="2">
        <v>45000000</v>
      </c>
      <c r="J477" s="2" t="s">
        <v>4</v>
      </c>
      <c r="K477" s="7">
        <v>111746.6</v>
      </c>
      <c r="L477" s="4" t="s">
        <v>510</v>
      </c>
      <c r="M477" s="4">
        <v>12.2013</v>
      </c>
      <c r="N477" s="4" t="s">
        <v>9</v>
      </c>
      <c r="O477" s="2" t="s">
        <v>70</v>
      </c>
      <c r="P477" s="1"/>
    </row>
    <row r="478" spans="1:16" ht="51" customHeight="1">
      <c r="A478" s="2">
        <v>7474</v>
      </c>
      <c r="B478" s="2" t="s">
        <v>90</v>
      </c>
      <c r="C478" s="13" t="s">
        <v>239</v>
      </c>
      <c r="D478" s="45" t="s">
        <v>469</v>
      </c>
      <c r="E478" s="2" t="s">
        <v>390</v>
      </c>
      <c r="F478" s="2">
        <v>796</v>
      </c>
      <c r="G478" s="2" t="s">
        <v>3</v>
      </c>
      <c r="H478" s="7">
        <v>1</v>
      </c>
      <c r="I478" s="2">
        <v>45000000</v>
      </c>
      <c r="J478" s="2" t="s">
        <v>4</v>
      </c>
      <c r="K478" s="43">
        <v>40145.1</v>
      </c>
      <c r="L478" s="4" t="s">
        <v>510</v>
      </c>
      <c r="M478" s="4">
        <v>12.2013</v>
      </c>
      <c r="N478" s="4" t="s">
        <v>9</v>
      </c>
      <c r="O478" s="2" t="s">
        <v>70</v>
      </c>
      <c r="P478" s="1"/>
    </row>
    <row r="479" spans="1:16" ht="51" customHeight="1">
      <c r="A479" s="2">
        <v>7475</v>
      </c>
      <c r="B479" s="2" t="s">
        <v>90</v>
      </c>
      <c r="C479" s="13" t="s">
        <v>239</v>
      </c>
      <c r="D479" s="45" t="s">
        <v>469</v>
      </c>
      <c r="E479" s="2" t="s">
        <v>390</v>
      </c>
      <c r="F479" s="2">
        <v>796</v>
      </c>
      <c r="G479" s="2" t="s">
        <v>3</v>
      </c>
      <c r="H479" s="7">
        <v>1</v>
      </c>
      <c r="I479" s="2">
        <v>45000000</v>
      </c>
      <c r="J479" s="2" t="s">
        <v>4</v>
      </c>
      <c r="K479" s="43">
        <v>10246.7</v>
      </c>
      <c r="L479" s="4" t="s">
        <v>510</v>
      </c>
      <c r="M479" s="4">
        <v>12.2013</v>
      </c>
      <c r="N479" s="4" t="s">
        <v>9</v>
      </c>
      <c r="O479" s="2" t="s">
        <v>70</v>
      </c>
      <c r="P479" s="1"/>
    </row>
    <row r="480" spans="1:16" ht="51" customHeight="1">
      <c r="A480" s="2">
        <v>7476</v>
      </c>
      <c r="B480" s="2" t="s">
        <v>90</v>
      </c>
      <c r="C480" s="13" t="s">
        <v>239</v>
      </c>
      <c r="D480" s="45" t="s">
        <v>469</v>
      </c>
      <c r="E480" s="2" t="s">
        <v>390</v>
      </c>
      <c r="F480" s="2">
        <v>796</v>
      </c>
      <c r="G480" s="2" t="s">
        <v>3</v>
      </c>
      <c r="H480" s="7">
        <v>1</v>
      </c>
      <c r="I480" s="2">
        <v>45000000</v>
      </c>
      <c r="J480" s="2" t="s">
        <v>4</v>
      </c>
      <c r="K480" s="7">
        <v>51368.4</v>
      </c>
      <c r="L480" s="4" t="s">
        <v>510</v>
      </c>
      <c r="M480" s="4">
        <v>12.2013</v>
      </c>
      <c r="N480" s="4" t="s">
        <v>9</v>
      </c>
      <c r="O480" s="2" t="s">
        <v>70</v>
      </c>
      <c r="P480" s="1"/>
    </row>
    <row r="481" spans="1:16" ht="51" customHeight="1">
      <c r="A481" s="2">
        <v>7477</v>
      </c>
      <c r="B481" s="2" t="s">
        <v>90</v>
      </c>
      <c r="C481" s="13" t="s">
        <v>239</v>
      </c>
      <c r="D481" s="45" t="s">
        <v>469</v>
      </c>
      <c r="E481" s="2" t="s">
        <v>390</v>
      </c>
      <c r="F481" s="2">
        <v>796</v>
      </c>
      <c r="G481" s="2" t="s">
        <v>3</v>
      </c>
      <c r="H481" s="7">
        <v>1</v>
      </c>
      <c r="I481" s="2">
        <v>45000000</v>
      </c>
      <c r="J481" s="2" t="s">
        <v>4</v>
      </c>
      <c r="K481" s="7">
        <v>85477.2</v>
      </c>
      <c r="L481" s="4" t="s">
        <v>510</v>
      </c>
      <c r="M481" s="4">
        <v>12.2013</v>
      </c>
      <c r="N481" s="4" t="s">
        <v>9</v>
      </c>
      <c r="O481" s="2" t="s">
        <v>70</v>
      </c>
      <c r="P481" s="1"/>
    </row>
    <row r="482" spans="1:16" ht="51" customHeight="1">
      <c r="A482" s="2">
        <v>7478</v>
      </c>
      <c r="B482" s="2" t="s">
        <v>90</v>
      </c>
      <c r="C482" s="13" t="s">
        <v>239</v>
      </c>
      <c r="D482" s="45" t="s">
        <v>469</v>
      </c>
      <c r="E482" s="2" t="s">
        <v>390</v>
      </c>
      <c r="F482" s="2">
        <v>796</v>
      </c>
      <c r="G482" s="2" t="s">
        <v>3</v>
      </c>
      <c r="H482" s="7">
        <v>1</v>
      </c>
      <c r="I482" s="2">
        <v>45000000</v>
      </c>
      <c r="J482" s="2" t="s">
        <v>4</v>
      </c>
      <c r="K482" s="7">
        <v>37206.75</v>
      </c>
      <c r="L482" s="4" t="s">
        <v>510</v>
      </c>
      <c r="M482" s="4">
        <v>12.2013</v>
      </c>
      <c r="N482" s="4" t="s">
        <v>9</v>
      </c>
      <c r="O482" s="2" t="s">
        <v>70</v>
      </c>
      <c r="P482" s="1"/>
    </row>
    <row r="483" spans="1:16" ht="51" customHeight="1">
      <c r="A483" s="2">
        <v>7479</v>
      </c>
      <c r="B483" s="2" t="s">
        <v>90</v>
      </c>
      <c r="C483" s="13" t="s">
        <v>239</v>
      </c>
      <c r="D483" s="45" t="s">
        <v>469</v>
      </c>
      <c r="E483" s="2" t="s">
        <v>390</v>
      </c>
      <c r="F483" s="2">
        <v>796</v>
      </c>
      <c r="G483" s="2" t="s">
        <v>3</v>
      </c>
      <c r="H483" s="7">
        <v>1</v>
      </c>
      <c r="I483" s="2">
        <v>45000000</v>
      </c>
      <c r="J483" s="2" t="s">
        <v>4</v>
      </c>
      <c r="K483" s="7">
        <v>12124.85</v>
      </c>
      <c r="L483" s="4" t="s">
        <v>510</v>
      </c>
      <c r="M483" s="4">
        <v>12.2013</v>
      </c>
      <c r="N483" s="4" t="s">
        <v>9</v>
      </c>
      <c r="O483" s="2" t="s">
        <v>70</v>
      </c>
      <c r="P483" s="1"/>
    </row>
    <row r="484" spans="1:16" ht="38.25" customHeight="1">
      <c r="A484" s="2">
        <v>7480</v>
      </c>
      <c r="B484" s="2" t="s">
        <v>596</v>
      </c>
      <c r="C484" s="13">
        <v>4540031</v>
      </c>
      <c r="D484" s="45" t="s">
        <v>470</v>
      </c>
      <c r="E484" s="2" t="s">
        <v>390</v>
      </c>
      <c r="F484" s="2">
        <v>796</v>
      </c>
      <c r="G484" s="2" t="s">
        <v>3</v>
      </c>
      <c r="H484" s="7">
        <v>1</v>
      </c>
      <c r="I484" s="2">
        <v>45000000</v>
      </c>
      <c r="J484" s="2" t="s">
        <v>4</v>
      </c>
      <c r="K484" s="7">
        <v>46500</v>
      </c>
      <c r="L484" s="4" t="s">
        <v>184</v>
      </c>
      <c r="M484" s="4">
        <v>12.2013</v>
      </c>
      <c r="N484" s="4" t="s">
        <v>9</v>
      </c>
      <c r="O484" s="2" t="s">
        <v>70</v>
      </c>
      <c r="P484" s="1"/>
    </row>
    <row r="485" spans="1:16" ht="51" customHeight="1">
      <c r="A485" s="2">
        <v>7481</v>
      </c>
      <c r="B485" s="4" t="s">
        <v>90</v>
      </c>
      <c r="C485" s="13" t="s">
        <v>239</v>
      </c>
      <c r="D485" s="45" t="s">
        <v>735</v>
      </c>
      <c r="E485" s="2" t="s">
        <v>390</v>
      </c>
      <c r="F485" s="2">
        <v>796</v>
      </c>
      <c r="G485" s="2" t="s">
        <v>3</v>
      </c>
      <c r="H485" s="7">
        <v>1</v>
      </c>
      <c r="I485" s="2">
        <v>45000000</v>
      </c>
      <c r="J485" s="2" t="s">
        <v>4</v>
      </c>
      <c r="K485" s="7">
        <v>4001.4</v>
      </c>
      <c r="L485" s="4" t="s">
        <v>510</v>
      </c>
      <c r="M485" s="4">
        <v>12.2013</v>
      </c>
      <c r="N485" s="4" t="s">
        <v>9</v>
      </c>
      <c r="O485" s="2" t="s">
        <v>70</v>
      </c>
      <c r="P485" s="1"/>
    </row>
    <row r="486" spans="1:16" ht="51" customHeight="1">
      <c r="A486" s="2">
        <v>7482</v>
      </c>
      <c r="B486" s="4" t="s">
        <v>90</v>
      </c>
      <c r="C486" s="13" t="s">
        <v>239</v>
      </c>
      <c r="D486" s="45" t="s">
        <v>735</v>
      </c>
      <c r="E486" s="2" t="s">
        <v>390</v>
      </c>
      <c r="F486" s="2">
        <v>796</v>
      </c>
      <c r="G486" s="2" t="s">
        <v>3</v>
      </c>
      <c r="H486" s="7">
        <v>1</v>
      </c>
      <c r="I486" s="2">
        <v>45000000</v>
      </c>
      <c r="J486" s="2" t="s">
        <v>4</v>
      </c>
      <c r="K486" s="7">
        <v>2336.24</v>
      </c>
      <c r="L486" s="4" t="s">
        <v>510</v>
      </c>
      <c r="M486" s="4">
        <v>12.2013</v>
      </c>
      <c r="N486" s="4" t="s">
        <v>9</v>
      </c>
      <c r="O486" s="2" t="s">
        <v>70</v>
      </c>
      <c r="P486" s="1"/>
    </row>
    <row r="487" spans="1:16" ht="51" customHeight="1">
      <c r="A487" s="2">
        <v>7483</v>
      </c>
      <c r="B487" s="4" t="s">
        <v>90</v>
      </c>
      <c r="C487" s="13" t="s">
        <v>239</v>
      </c>
      <c r="D487" s="45" t="s">
        <v>735</v>
      </c>
      <c r="E487" s="2" t="s">
        <v>390</v>
      </c>
      <c r="F487" s="2">
        <v>796</v>
      </c>
      <c r="G487" s="2" t="s">
        <v>3</v>
      </c>
      <c r="H487" s="7">
        <v>1</v>
      </c>
      <c r="I487" s="2">
        <v>45000000</v>
      </c>
      <c r="J487" s="2" t="s">
        <v>4</v>
      </c>
      <c r="K487" s="7">
        <v>33883.65</v>
      </c>
      <c r="L487" s="4" t="s">
        <v>510</v>
      </c>
      <c r="M487" s="4">
        <v>12.2013</v>
      </c>
      <c r="N487" s="4" t="s">
        <v>9</v>
      </c>
      <c r="O487" s="2" t="s">
        <v>70</v>
      </c>
      <c r="P487" s="1"/>
    </row>
    <row r="488" spans="1:16" ht="51" customHeight="1">
      <c r="A488" s="2">
        <v>7484</v>
      </c>
      <c r="B488" s="4" t="s">
        <v>90</v>
      </c>
      <c r="C488" s="13" t="s">
        <v>239</v>
      </c>
      <c r="D488" s="45" t="s">
        <v>735</v>
      </c>
      <c r="E488" s="2" t="s">
        <v>390</v>
      </c>
      <c r="F488" s="2">
        <v>796</v>
      </c>
      <c r="G488" s="2" t="s">
        <v>3</v>
      </c>
      <c r="H488" s="7">
        <v>1</v>
      </c>
      <c r="I488" s="2">
        <v>45000000</v>
      </c>
      <c r="J488" s="2" t="s">
        <v>4</v>
      </c>
      <c r="K488" s="7">
        <v>43721.85</v>
      </c>
      <c r="L488" s="4" t="s">
        <v>510</v>
      </c>
      <c r="M488" s="4">
        <v>12.2013</v>
      </c>
      <c r="N488" s="4" t="s">
        <v>9</v>
      </c>
      <c r="O488" s="2" t="s">
        <v>70</v>
      </c>
      <c r="P488" s="1"/>
    </row>
    <row r="489" spans="1:16" ht="51" customHeight="1">
      <c r="A489" s="2">
        <v>7485</v>
      </c>
      <c r="B489" s="4" t="s">
        <v>90</v>
      </c>
      <c r="C489" s="13" t="s">
        <v>239</v>
      </c>
      <c r="D489" s="45" t="s">
        <v>735</v>
      </c>
      <c r="E489" s="2" t="s">
        <v>390</v>
      </c>
      <c r="F489" s="2">
        <v>796</v>
      </c>
      <c r="G489" s="2" t="s">
        <v>3</v>
      </c>
      <c r="H489" s="7">
        <v>1</v>
      </c>
      <c r="I489" s="2">
        <v>45000000</v>
      </c>
      <c r="J489" s="2" t="s">
        <v>4</v>
      </c>
      <c r="K489" s="7">
        <v>131309.95</v>
      </c>
      <c r="L489" s="4" t="s">
        <v>510</v>
      </c>
      <c r="M489" s="4">
        <v>12.2013</v>
      </c>
      <c r="N489" s="4" t="s">
        <v>9</v>
      </c>
      <c r="O489" s="2" t="s">
        <v>70</v>
      </c>
      <c r="P489" s="1"/>
    </row>
    <row r="490" spans="1:16" ht="51" customHeight="1">
      <c r="A490" s="2">
        <v>7486</v>
      </c>
      <c r="B490" s="4" t="s">
        <v>90</v>
      </c>
      <c r="C490" s="13" t="s">
        <v>239</v>
      </c>
      <c r="D490" s="45" t="s">
        <v>735</v>
      </c>
      <c r="E490" s="2" t="s">
        <v>390</v>
      </c>
      <c r="F490" s="2">
        <v>796</v>
      </c>
      <c r="G490" s="2" t="s">
        <v>3</v>
      </c>
      <c r="H490" s="7">
        <v>1</v>
      </c>
      <c r="I490" s="2">
        <v>45000000</v>
      </c>
      <c r="J490" s="2" t="s">
        <v>4</v>
      </c>
      <c r="K490" s="7">
        <v>184464.35</v>
      </c>
      <c r="L490" s="4" t="s">
        <v>510</v>
      </c>
      <c r="M490" s="4">
        <v>12.2013</v>
      </c>
      <c r="N490" s="4" t="s">
        <v>9</v>
      </c>
      <c r="O490" s="2" t="s">
        <v>70</v>
      </c>
      <c r="P490" s="1"/>
    </row>
    <row r="491" spans="1:16" ht="38.25" customHeight="1">
      <c r="A491" s="2">
        <v>7487</v>
      </c>
      <c r="B491" s="2" t="s">
        <v>238</v>
      </c>
      <c r="C491" s="13" t="s">
        <v>142</v>
      </c>
      <c r="D491" s="45" t="s">
        <v>471</v>
      </c>
      <c r="E491" s="2" t="s">
        <v>390</v>
      </c>
      <c r="F491" s="2">
        <v>796</v>
      </c>
      <c r="G491" s="2" t="s">
        <v>3</v>
      </c>
      <c r="H491" s="7">
        <v>1</v>
      </c>
      <c r="I491" s="2">
        <v>45000000</v>
      </c>
      <c r="J491" s="2" t="s">
        <v>4</v>
      </c>
      <c r="K491" s="7">
        <v>1210</v>
      </c>
      <c r="L491" s="4" t="s">
        <v>506</v>
      </c>
      <c r="M491" s="4">
        <v>12.2014</v>
      </c>
      <c r="N491" s="4" t="s">
        <v>9</v>
      </c>
      <c r="O491" s="2" t="s">
        <v>70</v>
      </c>
      <c r="P491" s="1"/>
    </row>
    <row r="492" spans="1:16" ht="38.25" customHeight="1">
      <c r="A492" s="2">
        <v>7488</v>
      </c>
      <c r="B492" s="2" t="s">
        <v>531</v>
      </c>
      <c r="C492" s="13" t="s">
        <v>532</v>
      </c>
      <c r="D492" s="45" t="s">
        <v>472</v>
      </c>
      <c r="E492" s="2" t="s">
        <v>390</v>
      </c>
      <c r="F492" s="2">
        <v>796</v>
      </c>
      <c r="G492" s="2" t="s">
        <v>3</v>
      </c>
      <c r="H492" s="7">
        <v>1</v>
      </c>
      <c r="I492" s="2">
        <v>45000000</v>
      </c>
      <c r="J492" s="2" t="s">
        <v>4</v>
      </c>
      <c r="K492" s="7">
        <v>2028.085</v>
      </c>
      <c r="L492" s="4" t="s">
        <v>507</v>
      </c>
      <c r="M492" s="4">
        <v>12.2014</v>
      </c>
      <c r="N492" s="4" t="s">
        <v>9</v>
      </c>
      <c r="O492" s="2" t="s">
        <v>70</v>
      </c>
      <c r="P492" s="1"/>
    </row>
    <row r="493" spans="1:16" ht="38.25" customHeight="1">
      <c r="A493" s="2">
        <v>7489</v>
      </c>
      <c r="B493" s="2" t="s">
        <v>17</v>
      </c>
      <c r="C493" s="13" t="s">
        <v>533</v>
      </c>
      <c r="D493" s="45" t="s">
        <v>473</v>
      </c>
      <c r="E493" s="2" t="s">
        <v>390</v>
      </c>
      <c r="F493" s="2">
        <v>796</v>
      </c>
      <c r="G493" s="2" t="s">
        <v>3</v>
      </c>
      <c r="H493" s="7">
        <v>1</v>
      </c>
      <c r="I493" s="2">
        <v>45000000</v>
      </c>
      <c r="J493" s="2" t="s">
        <v>4</v>
      </c>
      <c r="K493" s="7">
        <v>1653.0385</v>
      </c>
      <c r="L493" s="4" t="s">
        <v>507</v>
      </c>
      <c r="M493" s="4">
        <v>12.2014</v>
      </c>
      <c r="N493" s="4" t="s">
        <v>9</v>
      </c>
      <c r="O493" s="2" t="s">
        <v>70</v>
      </c>
      <c r="P493" s="1"/>
    </row>
    <row r="494" spans="1:16" ht="38.25" customHeight="1">
      <c r="A494" s="2">
        <v>7490</v>
      </c>
      <c r="B494" s="2" t="s">
        <v>198</v>
      </c>
      <c r="C494" s="13" t="s">
        <v>534</v>
      </c>
      <c r="D494" s="45" t="s">
        <v>474</v>
      </c>
      <c r="E494" s="2" t="s">
        <v>390</v>
      </c>
      <c r="F494" s="2">
        <v>796</v>
      </c>
      <c r="G494" s="2" t="s">
        <v>3</v>
      </c>
      <c r="H494" s="7">
        <v>1</v>
      </c>
      <c r="I494" s="2">
        <v>45000000</v>
      </c>
      <c r="J494" s="2" t="s">
        <v>4</v>
      </c>
      <c r="K494" s="7">
        <v>3530</v>
      </c>
      <c r="L494" s="4" t="s">
        <v>505</v>
      </c>
      <c r="M494" s="4">
        <v>12.2014</v>
      </c>
      <c r="N494" s="4" t="s">
        <v>9</v>
      </c>
      <c r="O494" s="2" t="s">
        <v>70</v>
      </c>
      <c r="P494" s="1"/>
    </row>
    <row r="495" spans="1:16" ht="38.25" customHeight="1">
      <c r="A495" s="2">
        <v>7491</v>
      </c>
      <c r="B495" s="2" t="s">
        <v>535</v>
      </c>
      <c r="C495" s="13" t="s">
        <v>536</v>
      </c>
      <c r="D495" s="45" t="s">
        <v>475</v>
      </c>
      <c r="E495" s="2" t="s">
        <v>390</v>
      </c>
      <c r="F495" s="2">
        <v>796</v>
      </c>
      <c r="G495" s="2" t="s">
        <v>3</v>
      </c>
      <c r="H495" s="7">
        <v>1</v>
      </c>
      <c r="I495" s="2">
        <v>45000000</v>
      </c>
      <c r="J495" s="2" t="s">
        <v>4</v>
      </c>
      <c r="K495" s="7">
        <v>1756.47045</v>
      </c>
      <c r="L495" s="4" t="s">
        <v>506</v>
      </c>
      <c r="M495" s="4">
        <v>12.2014</v>
      </c>
      <c r="N495" s="4" t="s">
        <v>9</v>
      </c>
      <c r="O495" s="2" t="s">
        <v>70</v>
      </c>
      <c r="P495" s="1"/>
    </row>
    <row r="496" spans="1:16" ht="38.25" customHeight="1">
      <c r="A496" s="2">
        <v>7492</v>
      </c>
      <c r="B496" s="2" t="s">
        <v>537</v>
      </c>
      <c r="C496" s="13" t="s">
        <v>538</v>
      </c>
      <c r="D496" s="45" t="s">
        <v>476</v>
      </c>
      <c r="E496" s="2" t="s">
        <v>390</v>
      </c>
      <c r="F496" s="2">
        <v>796</v>
      </c>
      <c r="G496" s="2" t="s">
        <v>3</v>
      </c>
      <c r="H496" s="7">
        <v>1</v>
      </c>
      <c r="I496" s="2">
        <v>45000000</v>
      </c>
      <c r="J496" s="2" t="s">
        <v>4</v>
      </c>
      <c r="K496" s="7">
        <v>3517.606</v>
      </c>
      <c r="L496" s="4" t="s">
        <v>509</v>
      </c>
      <c r="M496" s="4">
        <v>12.2014</v>
      </c>
      <c r="N496" s="4" t="s">
        <v>9</v>
      </c>
      <c r="O496" s="2" t="s">
        <v>70</v>
      </c>
      <c r="P496" s="1"/>
    </row>
    <row r="497" spans="1:16" ht="51" customHeight="1">
      <c r="A497" s="2">
        <v>7493</v>
      </c>
      <c r="B497" s="2" t="s">
        <v>539</v>
      </c>
      <c r="C497" s="13" t="s">
        <v>540</v>
      </c>
      <c r="D497" s="45" t="s">
        <v>477</v>
      </c>
      <c r="E497" s="2" t="s">
        <v>390</v>
      </c>
      <c r="F497" s="2">
        <v>796</v>
      </c>
      <c r="G497" s="2" t="s">
        <v>3</v>
      </c>
      <c r="H497" s="7">
        <v>1</v>
      </c>
      <c r="I497" s="2">
        <v>45000000</v>
      </c>
      <c r="J497" s="2" t="s">
        <v>4</v>
      </c>
      <c r="K497" s="7">
        <v>4021.864</v>
      </c>
      <c r="L497" s="4" t="s">
        <v>509</v>
      </c>
      <c r="M497" s="4">
        <v>12.2014</v>
      </c>
      <c r="N497" s="4" t="s">
        <v>9</v>
      </c>
      <c r="O497" s="2" t="s">
        <v>70</v>
      </c>
      <c r="P497" s="1"/>
    </row>
    <row r="498" spans="1:16" ht="63.75" customHeight="1">
      <c r="A498" s="2">
        <v>7494</v>
      </c>
      <c r="B498" s="2" t="s">
        <v>541</v>
      </c>
      <c r="C498" s="13" t="s">
        <v>542</v>
      </c>
      <c r="D498" s="45" t="s">
        <v>478</v>
      </c>
      <c r="E498" s="2" t="s">
        <v>390</v>
      </c>
      <c r="F498" s="2">
        <v>796</v>
      </c>
      <c r="G498" s="2" t="s">
        <v>3</v>
      </c>
      <c r="H498" s="7">
        <v>1</v>
      </c>
      <c r="I498" s="2">
        <v>45000000</v>
      </c>
      <c r="J498" s="2" t="s">
        <v>4</v>
      </c>
      <c r="K498" s="7">
        <v>5190</v>
      </c>
      <c r="L498" s="4" t="s">
        <v>510</v>
      </c>
      <c r="M498" s="4">
        <v>12.2014</v>
      </c>
      <c r="N498" s="4" t="s">
        <v>9</v>
      </c>
      <c r="O498" s="2" t="s">
        <v>70</v>
      </c>
      <c r="P498" s="1"/>
    </row>
    <row r="499" spans="1:16" ht="38.25" customHeight="1">
      <c r="A499" s="2">
        <v>7495</v>
      </c>
      <c r="B499" s="2" t="s">
        <v>543</v>
      </c>
      <c r="C499" s="13" t="s">
        <v>544</v>
      </c>
      <c r="D499" s="45" t="s">
        <v>479</v>
      </c>
      <c r="E499" s="2" t="s">
        <v>390</v>
      </c>
      <c r="F499" s="2">
        <v>796</v>
      </c>
      <c r="G499" s="2" t="s">
        <v>3</v>
      </c>
      <c r="H499" s="7">
        <v>1</v>
      </c>
      <c r="I499" s="2">
        <v>45000000</v>
      </c>
      <c r="J499" s="2" t="s">
        <v>4</v>
      </c>
      <c r="K499" s="7">
        <v>7164.1042</v>
      </c>
      <c r="L499" s="4" t="s">
        <v>507</v>
      </c>
      <c r="M499" s="4">
        <v>12.2014</v>
      </c>
      <c r="N499" s="4" t="s">
        <v>9</v>
      </c>
      <c r="O499" s="2" t="s">
        <v>70</v>
      </c>
      <c r="P499" s="1"/>
    </row>
    <row r="500" spans="1:16" ht="38.25" customHeight="1">
      <c r="A500" s="2">
        <v>7496</v>
      </c>
      <c r="B500" s="2" t="s">
        <v>545</v>
      </c>
      <c r="C500" s="13" t="s">
        <v>546</v>
      </c>
      <c r="D500" s="45" t="s">
        <v>480</v>
      </c>
      <c r="E500" s="2" t="s">
        <v>390</v>
      </c>
      <c r="F500" s="2">
        <v>796</v>
      </c>
      <c r="G500" s="2" t="s">
        <v>3</v>
      </c>
      <c r="H500" s="7">
        <v>1</v>
      </c>
      <c r="I500" s="2">
        <v>45000000</v>
      </c>
      <c r="J500" s="2" t="s">
        <v>4</v>
      </c>
      <c r="K500" s="7">
        <v>4005.823</v>
      </c>
      <c r="L500" s="4" t="s">
        <v>507</v>
      </c>
      <c r="M500" s="4">
        <v>12.2014</v>
      </c>
      <c r="N500" s="4" t="s">
        <v>9</v>
      </c>
      <c r="O500" s="2" t="s">
        <v>70</v>
      </c>
      <c r="P500" s="1"/>
    </row>
    <row r="501" spans="1:16" ht="25.5" customHeight="1">
      <c r="A501" s="2">
        <v>7497</v>
      </c>
      <c r="B501" s="2" t="s">
        <v>197</v>
      </c>
      <c r="C501" s="13" t="s">
        <v>547</v>
      </c>
      <c r="D501" s="45" t="s">
        <v>481</v>
      </c>
      <c r="E501" s="2" t="s">
        <v>390</v>
      </c>
      <c r="F501" s="2">
        <v>796</v>
      </c>
      <c r="G501" s="2" t="s">
        <v>3</v>
      </c>
      <c r="H501" s="7">
        <v>1</v>
      </c>
      <c r="I501" s="2">
        <v>45000000</v>
      </c>
      <c r="J501" s="2" t="s">
        <v>4</v>
      </c>
      <c r="K501" s="7">
        <v>3038.274</v>
      </c>
      <c r="L501" s="4" t="s">
        <v>507</v>
      </c>
      <c r="M501" s="4">
        <v>12.2014</v>
      </c>
      <c r="N501" s="4" t="s">
        <v>9</v>
      </c>
      <c r="O501" s="2" t="s">
        <v>70</v>
      </c>
      <c r="P501" s="1"/>
    </row>
    <row r="502" spans="1:16" ht="25.5" customHeight="1">
      <c r="A502" s="2">
        <v>7498</v>
      </c>
      <c r="B502" s="2" t="s">
        <v>548</v>
      </c>
      <c r="C502" s="13" t="s">
        <v>549</v>
      </c>
      <c r="D502" s="45" t="s">
        <v>482</v>
      </c>
      <c r="E502" s="2" t="s">
        <v>390</v>
      </c>
      <c r="F502" s="2">
        <v>796</v>
      </c>
      <c r="G502" s="2" t="s">
        <v>3</v>
      </c>
      <c r="H502" s="7">
        <v>1</v>
      </c>
      <c r="I502" s="2">
        <v>45000000</v>
      </c>
      <c r="J502" s="2" t="s">
        <v>4</v>
      </c>
      <c r="K502" s="7">
        <v>5581.799</v>
      </c>
      <c r="L502" s="4" t="s">
        <v>517</v>
      </c>
      <c r="M502" s="4">
        <v>12.2014</v>
      </c>
      <c r="N502" s="4" t="s">
        <v>9</v>
      </c>
      <c r="O502" s="2" t="s">
        <v>70</v>
      </c>
      <c r="P502" s="1"/>
    </row>
    <row r="503" spans="1:16" ht="25.5" customHeight="1">
      <c r="A503" s="2">
        <v>7499</v>
      </c>
      <c r="B503" s="2" t="s">
        <v>121</v>
      </c>
      <c r="C503" s="13" t="s">
        <v>550</v>
      </c>
      <c r="D503" s="45" t="s">
        <v>483</v>
      </c>
      <c r="E503" s="2" t="s">
        <v>390</v>
      </c>
      <c r="F503" s="2">
        <v>796</v>
      </c>
      <c r="G503" s="2" t="s">
        <v>3</v>
      </c>
      <c r="H503" s="7">
        <v>1</v>
      </c>
      <c r="I503" s="2">
        <v>45000000</v>
      </c>
      <c r="J503" s="2" t="s">
        <v>4</v>
      </c>
      <c r="K503" s="7">
        <v>2959.25858</v>
      </c>
      <c r="L503" s="4" t="s">
        <v>506</v>
      </c>
      <c r="M503" s="4">
        <v>12.2014</v>
      </c>
      <c r="N503" s="4" t="s">
        <v>9</v>
      </c>
      <c r="O503" s="2" t="s">
        <v>70</v>
      </c>
      <c r="P503" s="1"/>
    </row>
    <row r="504" spans="1:16" ht="25.5" customHeight="1">
      <c r="A504" s="2">
        <v>7500</v>
      </c>
      <c r="B504" s="2" t="s">
        <v>169</v>
      </c>
      <c r="C504" s="13" t="s">
        <v>551</v>
      </c>
      <c r="D504" s="45" t="s">
        <v>484</v>
      </c>
      <c r="E504" s="2" t="s">
        <v>390</v>
      </c>
      <c r="F504" s="2">
        <v>796</v>
      </c>
      <c r="G504" s="2" t="s">
        <v>3</v>
      </c>
      <c r="H504" s="7">
        <v>1</v>
      </c>
      <c r="I504" s="2">
        <v>45000000</v>
      </c>
      <c r="J504" s="2" t="s">
        <v>4</v>
      </c>
      <c r="K504" s="7">
        <v>16637.04629</v>
      </c>
      <c r="L504" s="4" t="s">
        <v>506</v>
      </c>
      <c r="M504" s="4">
        <v>12.2014</v>
      </c>
      <c r="N504" s="4" t="s">
        <v>9</v>
      </c>
      <c r="O504" s="2" t="s">
        <v>70</v>
      </c>
      <c r="P504" s="1"/>
    </row>
    <row r="505" spans="1:16" ht="38.25" customHeight="1">
      <c r="A505" s="2">
        <v>7501</v>
      </c>
      <c r="B505" s="2" t="s">
        <v>196</v>
      </c>
      <c r="C505" s="13" t="s">
        <v>552</v>
      </c>
      <c r="D505" s="45" t="s">
        <v>485</v>
      </c>
      <c r="E505" s="2" t="s">
        <v>390</v>
      </c>
      <c r="F505" s="2">
        <v>796</v>
      </c>
      <c r="G505" s="2" t="s">
        <v>3</v>
      </c>
      <c r="H505" s="7">
        <v>1</v>
      </c>
      <c r="I505" s="2">
        <v>45000000</v>
      </c>
      <c r="J505" s="2" t="s">
        <v>4</v>
      </c>
      <c r="K505" s="7">
        <v>4156</v>
      </c>
      <c r="L505" s="4" t="s">
        <v>506</v>
      </c>
      <c r="M505" s="4">
        <v>12.2014</v>
      </c>
      <c r="N505" s="4" t="s">
        <v>9</v>
      </c>
      <c r="O505" s="2" t="s">
        <v>70</v>
      </c>
      <c r="P505" s="1"/>
    </row>
    <row r="506" spans="1:16" ht="12.75" customHeight="1">
      <c r="A506" s="2">
        <v>7502</v>
      </c>
      <c r="B506" s="2" t="s">
        <v>553</v>
      </c>
      <c r="C506" s="13" t="s">
        <v>554</v>
      </c>
      <c r="D506" s="45" t="s">
        <v>486</v>
      </c>
      <c r="E506" s="2" t="s">
        <v>390</v>
      </c>
      <c r="F506" s="2">
        <v>796</v>
      </c>
      <c r="G506" s="2" t="s">
        <v>3</v>
      </c>
      <c r="H506" s="7">
        <v>1</v>
      </c>
      <c r="I506" s="2">
        <v>45000000</v>
      </c>
      <c r="J506" s="2" t="s">
        <v>4</v>
      </c>
      <c r="K506" s="7">
        <v>5100</v>
      </c>
      <c r="L506" s="4" t="s">
        <v>507</v>
      </c>
      <c r="M506" s="4">
        <v>12.2014</v>
      </c>
      <c r="N506" s="4" t="s">
        <v>9</v>
      </c>
      <c r="O506" s="2" t="s">
        <v>70</v>
      </c>
      <c r="P506" s="1"/>
    </row>
    <row r="507" spans="1:16" ht="12.75" customHeight="1">
      <c r="A507" s="2">
        <v>7503</v>
      </c>
      <c r="B507" s="2" t="s">
        <v>555</v>
      </c>
      <c r="C507" s="13" t="s">
        <v>556</v>
      </c>
      <c r="D507" s="45" t="s">
        <v>487</v>
      </c>
      <c r="E507" s="2" t="s">
        <v>390</v>
      </c>
      <c r="F507" s="2">
        <v>796</v>
      </c>
      <c r="G507" s="2" t="s">
        <v>3</v>
      </c>
      <c r="H507" s="7">
        <v>1</v>
      </c>
      <c r="I507" s="2">
        <v>45000000</v>
      </c>
      <c r="J507" s="2" t="s">
        <v>4</v>
      </c>
      <c r="K507" s="7">
        <v>5220.321</v>
      </c>
      <c r="L507" s="4" t="s">
        <v>506</v>
      </c>
      <c r="M507" s="4">
        <v>12.2014</v>
      </c>
      <c r="N507" s="4" t="s">
        <v>9</v>
      </c>
      <c r="O507" s="2" t="s">
        <v>70</v>
      </c>
      <c r="P507" s="1"/>
    </row>
    <row r="508" spans="1:16" ht="25.5" customHeight="1">
      <c r="A508" s="2">
        <v>7504</v>
      </c>
      <c r="B508" s="2" t="s">
        <v>557</v>
      </c>
      <c r="C508" s="13" t="s">
        <v>558</v>
      </c>
      <c r="D508" s="45" t="s">
        <v>488</v>
      </c>
      <c r="E508" s="2" t="s">
        <v>390</v>
      </c>
      <c r="F508" s="2">
        <v>796</v>
      </c>
      <c r="G508" s="2" t="s">
        <v>3</v>
      </c>
      <c r="H508" s="7">
        <v>1</v>
      </c>
      <c r="I508" s="2">
        <v>45000000</v>
      </c>
      <c r="J508" s="2" t="s">
        <v>4</v>
      </c>
      <c r="K508" s="7">
        <v>6827</v>
      </c>
      <c r="L508" s="4" t="s">
        <v>505</v>
      </c>
      <c r="M508" s="4">
        <v>12.2014</v>
      </c>
      <c r="N508" s="4" t="s">
        <v>9</v>
      </c>
      <c r="O508" s="2" t="s">
        <v>70</v>
      </c>
      <c r="P508" s="1"/>
    </row>
    <row r="509" spans="1:16" ht="51" customHeight="1">
      <c r="A509" s="2">
        <v>7505</v>
      </c>
      <c r="B509" s="2" t="s">
        <v>559</v>
      </c>
      <c r="C509" s="13" t="s">
        <v>560</v>
      </c>
      <c r="D509" s="45" t="s">
        <v>489</v>
      </c>
      <c r="E509" s="2" t="s">
        <v>390</v>
      </c>
      <c r="F509" s="2">
        <v>796</v>
      </c>
      <c r="G509" s="2" t="s">
        <v>3</v>
      </c>
      <c r="H509" s="7">
        <v>1</v>
      </c>
      <c r="I509" s="2">
        <v>45000000</v>
      </c>
      <c r="J509" s="2" t="s">
        <v>4</v>
      </c>
      <c r="K509" s="7">
        <v>7317.76915</v>
      </c>
      <c r="L509" s="4" t="s">
        <v>509</v>
      </c>
      <c r="M509" s="4">
        <v>12.2014</v>
      </c>
      <c r="N509" s="4" t="s">
        <v>9</v>
      </c>
      <c r="O509" s="2" t="s">
        <v>70</v>
      </c>
      <c r="P509" s="1"/>
    </row>
    <row r="510" spans="1:16" ht="25.5" customHeight="1">
      <c r="A510" s="2">
        <v>7506</v>
      </c>
      <c r="B510" s="2" t="s">
        <v>561</v>
      </c>
      <c r="C510" s="13" t="s">
        <v>562</v>
      </c>
      <c r="D510" s="45" t="s">
        <v>490</v>
      </c>
      <c r="E510" s="2" t="s">
        <v>390</v>
      </c>
      <c r="F510" s="2">
        <v>796</v>
      </c>
      <c r="G510" s="2" t="s">
        <v>3</v>
      </c>
      <c r="H510" s="7">
        <v>1</v>
      </c>
      <c r="I510" s="2">
        <v>45000000</v>
      </c>
      <c r="J510" s="2" t="s">
        <v>4</v>
      </c>
      <c r="K510" s="7">
        <v>2471.8</v>
      </c>
      <c r="L510" s="4" t="s">
        <v>509</v>
      </c>
      <c r="M510" s="4">
        <v>12.2014</v>
      </c>
      <c r="N510" s="4" t="s">
        <v>9</v>
      </c>
      <c r="O510" s="2" t="s">
        <v>70</v>
      </c>
      <c r="P510" s="1"/>
    </row>
    <row r="511" spans="1:16" ht="25.5" customHeight="1">
      <c r="A511" s="2">
        <v>7507</v>
      </c>
      <c r="B511" s="2" t="s">
        <v>563</v>
      </c>
      <c r="C511" s="13" t="s">
        <v>564</v>
      </c>
      <c r="D511" s="45" t="s">
        <v>491</v>
      </c>
      <c r="E511" s="2" t="s">
        <v>390</v>
      </c>
      <c r="F511" s="2">
        <v>796</v>
      </c>
      <c r="G511" s="2" t="s">
        <v>3</v>
      </c>
      <c r="H511" s="7">
        <v>1</v>
      </c>
      <c r="I511" s="2">
        <v>45000000</v>
      </c>
      <c r="J511" s="2" t="s">
        <v>4</v>
      </c>
      <c r="K511" s="7">
        <v>2332.64853</v>
      </c>
      <c r="L511" s="4" t="s">
        <v>510</v>
      </c>
      <c r="M511" s="4">
        <v>12.2014</v>
      </c>
      <c r="N511" s="4" t="s">
        <v>9</v>
      </c>
      <c r="O511" s="2" t="s">
        <v>70</v>
      </c>
      <c r="P511" s="1"/>
    </row>
    <row r="512" spans="1:16" ht="38.25" customHeight="1">
      <c r="A512" s="2">
        <v>7508</v>
      </c>
      <c r="B512" s="2" t="s">
        <v>565</v>
      </c>
      <c r="C512" s="13" t="s">
        <v>566</v>
      </c>
      <c r="D512" s="45" t="s">
        <v>492</v>
      </c>
      <c r="E512" s="2" t="s">
        <v>390</v>
      </c>
      <c r="F512" s="2">
        <v>796</v>
      </c>
      <c r="G512" s="2" t="s">
        <v>3</v>
      </c>
      <c r="H512" s="7">
        <v>1</v>
      </c>
      <c r="I512" s="2">
        <v>45000000</v>
      </c>
      <c r="J512" s="2" t="s">
        <v>4</v>
      </c>
      <c r="K512" s="7">
        <v>4717.0002</v>
      </c>
      <c r="L512" s="4" t="s">
        <v>507</v>
      </c>
      <c r="M512" s="4">
        <v>12.2014</v>
      </c>
      <c r="N512" s="4" t="s">
        <v>9</v>
      </c>
      <c r="O512" s="2" t="s">
        <v>70</v>
      </c>
      <c r="P512" s="1"/>
    </row>
    <row r="513" spans="1:16" ht="114.75" customHeight="1">
      <c r="A513" s="2">
        <v>7509</v>
      </c>
      <c r="B513" s="2" t="s">
        <v>567</v>
      </c>
      <c r="C513" s="13" t="s">
        <v>568</v>
      </c>
      <c r="D513" s="45" t="s">
        <v>493</v>
      </c>
      <c r="E513" s="2" t="s">
        <v>390</v>
      </c>
      <c r="F513" s="2">
        <v>796</v>
      </c>
      <c r="G513" s="2" t="s">
        <v>3</v>
      </c>
      <c r="H513" s="7">
        <v>1</v>
      </c>
      <c r="I513" s="2">
        <v>45000000</v>
      </c>
      <c r="J513" s="2" t="s">
        <v>4</v>
      </c>
      <c r="K513" s="7">
        <v>2728</v>
      </c>
      <c r="L513" s="4" t="s">
        <v>507</v>
      </c>
      <c r="M513" s="4">
        <v>12.2014</v>
      </c>
      <c r="N513" s="4" t="s">
        <v>9</v>
      </c>
      <c r="O513" s="2" t="s">
        <v>70</v>
      </c>
      <c r="P513" s="1"/>
    </row>
    <row r="514" spans="1:16" ht="51" customHeight="1">
      <c r="A514" s="2">
        <v>7510</v>
      </c>
      <c r="B514" s="2" t="s">
        <v>569</v>
      </c>
      <c r="C514" s="13" t="s">
        <v>570</v>
      </c>
      <c r="D514" s="45" t="s">
        <v>494</v>
      </c>
      <c r="E514" s="2" t="s">
        <v>390</v>
      </c>
      <c r="F514" s="2">
        <v>796</v>
      </c>
      <c r="G514" s="2" t="s">
        <v>3</v>
      </c>
      <c r="H514" s="7">
        <v>1</v>
      </c>
      <c r="I514" s="2">
        <v>45000000</v>
      </c>
      <c r="J514" s="2" t="s">
        <v>4</v>
      </c>
      <c r="K514" s="7">
        <v>4117.007</v>
      </c>
      <c r="L514" s="4" t="s">
        <v>507</v>
      </c>
      <c r="M514" s="4">
        <v>12.2014</v>
      </c>
      <c r="N514" s="4" t="s">
        <v>9</v>
      </c>
      <c r="O514" s="2" t="s">
        <v>70</v>
      </c>
      <c r="P514" s="1"/>
    </row>
    <row r="515" spans="1:16" ht="38.25" customHeight="1">
      <c r="A515" s="2">
        <v>7511</v>
      </c>
      <c r="B515" s="2" t="s">
        <v>571</v>
      </c>
      <c r="C515" s="13" t="s">
        <v>572</v>
      </c>
      <c r="D515" s="45" t="s">
        <v>495</v>
      </c>
      <c r="E515" s="2" t="s">
        <v>390</v>
      </c>
      <c r="F515" s="2">
        <v>796</v>
      </c>
      <c r="G515" s="2" t="s">
        <v>3</v>
      </c>
      <c r="H515" s="7">
        <v>1</v>
      </c>
      <c r="I515" s="2">
        <v>45000000</v>
      </c>
      <c r="J515" s="2" t="s">
        <v>4</v>
      </c>
      <c r="K515" s="7">
        <v>2499.8</v>
      </c>
      <c r="L515" s="4" t="s">
        <v>509</v>
      </c>
      <c r="M515" s="4">
        <v>12.2014</v>
      </c>
      <c r="N515" s="4" t="s">
        <v>9</v>
      </c>
      <c r="O515" s="2" t="s">
        <v>70</v>
      </c>
      <c r="P515" s="1"/>
    </row>
    <row r="516" spans="1:16" ht="63.75" customHeight="1">
      <c r="A516" s="2">
        <v>7512</v>
      </c>
      <c r="B516" s="2" t="s">
        <v>573</v>
      </c>
      <c r="C516" s="13" t="s">
        <v>574</v>
      </c>
      <c r="D516" s="45" t="s">
        <v>496</v>
      </c>
      <c r="E516" s="2" t="s">
        <v>390</v>
      </c>
      <c r="F516" s="2">
        <v>796</v>
      </c>
      <c r="G516" s="2" t="s">
        <v>3</v>
      </c>
      <c r="H516" s="7">
        <v>1</v>
      </c>
      <c r="I516" s="2">
        <v>45000000</v>
      </c>
      <c r="J516" s="2" t="s">
        <v>4</v>
      </c>
      <c r="K516" s="7">
        <v>11200</v>
      </c>
      <c r="L516" s="4" t="s">
        <v>509</v>
      </c>
      <c r="M516" s="4">
        <v>12.2014</v>
      </c>
      <c r="N516" s="4" t="s">
        <v>9</v>
      </c>
      <c r="O516" s="2" t="s">
        <v>70</v>
      </c>
      <c r="P516" s="1"/>
    </row>
    <row r="517" spans="1:16" ht="30" customHeight="1">
      <c r="A517" s="2">
        <v>7513</v>
      </c>
      <c r="B517" s="2" t="s">
        <v>575</v>
      </c>
      <c r="C517" s="13" t="s">
        <v>576</v>
      </c>
      <c r="D517" s="45" t="s">
        <v>497</v>
      </c>
      <c r="E517" s="2" t="s">
        <v>390</v>
      </c>
      <c r="F517" s="2">
        <v>796</v>
      </c>
      <c r="G517" s="2" t="s">
        <v>3</v>
      </c>
      <c r="H517" s="7">
        <v>1</v>
      </c>
      <c r="I517" s="2">
        <v>45000000</v>
      </c>
      <c r="J517" s="2" t="s">
        <v>4</v>
      </c>
      <c r="K517" s="7">
        <v>17099.98885</v>
      </c>
      <c r="L517" s="4" t="s">
        <v>520</v>
      </c>
      <c r="M517" s="4">
        <v>12.2014</v>
      </c>
      <c r="N517" s="4" t="s">
        <v>9</v>
      </c>
      <c r="O517" s="2" t="s">
        <v>70</v>
      </c>
      <c r="P517" s="1"/>
    </row>
    <row r="518" spans="1:16" ht="140.25" customHeight="1">
      <c r="A518" s="2">
        <v>7514</v>
      </c>
      <c r="B518" s="2" t="s">
        <v>577</v>
      </c>
      <c r="C518" s="13" t="s">
        <v>578</v>
      </c>
      <c r="D518" s="45" t="s">
        <v>498</v>
      </c>
      <c r="E518" s="2" t="s">
        <v>390</v>
      </c>
      <c r="F518" s="2">
        <v>796</v>
      </c>
      <c r="G518" s="2" t="s">
        <v>3</v>
      </c>
      <c r="H518" s="7">
        <v>1</v>
      </c>
      <c r="I518" s="2">
        <v>45000000</v>
      </c>
      <c r="J518" s="2" t="s">
        <v>4</v>
      </c>
      <c r="K518" s="7">
        <v>30433.44036</v>
      </c>
      <c r="L518" s="4" t="s">
        <v>193</v>
      </c>
      <c r="M518" s="4">
        <v>12.2014</v>
      </c>
      <c r="N518" s="4" t="s">
        <v>9</v>
      </c>
      <c r="O518" s="2" t="s">
        <v>70</v>
      </c>
      <c r="P518" s="1"/>
    </row>
    <row r="519" spans="1:16" ht="140.25" customHeight="1">
      <c r="A519" s="2">
        <v>7515</v>
      </c>
      <c r="B519" s="2" t="s">
        <v>579</v>
      </c>
      <c r="C519" s="13" t="s">
        <v>580</v>
      </c>
      <c r="D519" s="45" t="s">
        <v>499</v>
      </c>
      <c r="E519" s="2" t="s">
        <v>390</v>
      </c>
      <c r="F519" s="2">
        <v>796</v>
      </c>
      <c r="G519" s="2" t="s">
        <v>3</v>
      </c>
      <c r="H519" s="7">
        <v>1</v>
      </c>
      <c r="I519" s="2">
        <v>45000000</v>
      </c>
      <c r="J519" s="2" t="s">
        <v>4</v>
      </c>
      <c r="K519" s="7">
        <v>8498.1213</v>
      </c>
      <c r="L519" s="4" t="s">
        <v>507</v>
      </c>
      <c r="M519" s="4">
        <v>12.2014</v>
      </c>
      <c r="N519" s="4" t="s">
        <v>9</v>
      </c>
      <c r="O519" s="2" t="s">
        <v>70</v>
      </c>
      <c r="P519" s="1"/>
    </row>
    <row r="520" spans="1:16" ht="140.25" customHeight="1">
      <c r="A520" s="2">
        <v>7516</v>
      </c>
      <c r="B520" s="2" t="s">
        <v>581</v>
      </c>
      <c r="C520" s="13" t="s">
        <v>582</v>
      </c>
      <c r="D520" s="45" t="s">
        <v>500</v>
      </c>
      <c r="E520" s="2" t="s">
        <v>390</v>
      </c>
      <c r="F520" s="2">
        <v>796</v>
      </c>
      <c r="G520" s="2" t="s">
        <v>3</v>
      </c>
      <c r="H520" s="7">
        <v>1</v>
      </c>
      <c r="I520" s="2">
        <v>45000000</v>
      </c>
      <c r="J520" s="2" t="s">
        <v>4</v>
      </c>
      <c r="K520" s="7">
        <v>5498</v>
      </c>
      <c r="L520" s="4" t="s">
        <v>507</v>
      </c>
      <c r="M520" s="4">
        <v>12.2014</v>
      </c>
      <c r="N520" s="4" t="s">
        <v>9</v>
      </c>
      <c r="O520" s="2" t="s">
        <v>70</v>
      </c>
      <c r="P520" s="1"/>
    </row>
    <row r="521" spans="1:16" ht="140.25" customHeight="1">
      <c r="A521" s="2">
        <v>7517</v>
      </c>
      <c r="B521" s="2" t="s">
        <v>583</v>
      </c>
      <c r="C521" s="13" t="s">
        <v>584</v>
      </c>
      <c r="D521" s="45" t="s">
        <v>501</v>
      </c>
      <c r="E521" s="2" t="s">
        <v>390</v>
      </c>
      <c r="F521" s="2">
        <v>796</v>
      </c>
      <c r="G521" s="2" t="s">
        <v>3</v>
      </c>
      <c r="H521" s="7">
        <v>1</v>
      </c>
      <c r="I521" s="2">
        <v>45000000</v>
      </c>
      <c r="J521" s="2" t="s">
        <v>4</v>
      </c>
      <c r="K521" s="7">
        <v>3500</v>
      </c>
      <c r="L521" s="4" t="s">
        <v>507</v>
      </c>
      <c r="M521" s="4">
        <v>12.2014</v>
      </c>
      <c r="N521" s="4" t="s">
        <v>9</v>
      </c>
      <c r="O521" s="2" t="s">
        <v>70</v>
      </c>
      <c r="P521" s="1"/>
    </row>
    <row r="522" spans="1:16" ht="140.25" customHeight="1">
      <c r="A522" s="2">
        <v>7518</v>
      </c>
      <c r="B522" s="2" t="s">
        <v>164</v>
      </c>
      <c r="C522" s="13" t="s">
        <v>585</v>
      </c>
      <c r="D522" s="45" t="s">
        <v>502</v>
      </c>
      <c r="E522" s="2" t="s">
        <v>390</v>
      </c>
      <c r="F522" s="2">
        <v>796</v>
      </c>
      <c r="G522" s="2" t="s">
        <v>3</v>
      </c>
      <c r="H522" s="7">
        <v>1</v>
      </c>
      <c r="I522" s="2">
        <v>45000000</v>
      </c>
      <c r="J522" s="2" t="s">
        <v>4</v>
      </c>
      <c r="K522" s="7">
        <v>4700.1</v>
      </c>
      <c r="L522" s="4" t="s">
        <v>193</v>
      </c>
      <c r="M522" s="4">
        <v>12.2014</v>
      </c>
      <c r="N522" s="4" t="s">
        <v>9</v>
      </c>
      <c r="O522" s="2" t="s">
        <v>70</v>
      </c>
      <c r="P522" s="1"/>
    </row>
    <row r="523" spans="1:16" ht="140.25" customHeight="1">
      <c r="A523" s="2">
        <v>7519</v>
      </c>
      <c r="B523" s="2" t="s">
        <v>586</v>
      </c>
      <c r="C523" s="13" t="s">
        <v>587</v>
      </c>
      <c r="D523" s="45" t="s">
        <v>503</v>
      </c>
      <c r="E523" s="2" t="s">
        <v>390</v>
      </c>
      <c r="F523" s="2">
        <v>796</v>
      </c>
      <c r="G523" s="2" t="s">
        <v>3</v>
      </c>
      <c r="H523" s="7">
        <v>1</v>
      </c>
      <c r="I523" s="2">
        <v>45000000</v>
      </c>
      <c r="J523" s="2" t="s">
        <v>4</v>
      </c>
      <c r="K523" s="7">
        <v>1340.50955</v>
      </c>
      <c r="L523" s="4" t="s">
        <v>508</v>
      </c>
      <c r="M523" s="4">
        <v>12.2014</v>
      </c>
      <c r="N523" s="4" t="s">
        <v>9</v>
      </c>
      <c r="O523" s="2" t="s">
        <v>70</v>
      </c>
      <c r="P523" s="1"/>
    </row>
    <row r="524" spans="1:16" ht="140.25" customHeight="1">
      <c r="A524" s="2">
        <v>7520</v>
      </c>
      <c r="B524" s="2" t="s">
        <v>588</v>
      </c>
      <c r="C524" s="13" t="s">
        <v>589</v>
      </c>
      <c r="D524" s="45" t="s">
        <v>504</v>
      </c>
      <c r="E524" s="2" t="s">
        <v>390</v>
      </c>
      <c r="F524" s="2">
        <v>796</v>
      </c>
      <c r="G524" s="2" t="s">
        <v>3</v>
      </c>
      <c r="H524" s="7">
        <v>1</v>
      </c>
      <c r="I524" s="2">
        <v>45000000</v>
      </c>
      <c r="J524" s="2" t="s">
        <v>4</v>
      </c>
      <c r="K524" s="7">
        <v>549.9672800000001</v>
      </c>
      <c r="L524" s="4" t="s">
        <v>505</v>
      </c>
      <c r="M524" s="4">
        <v>12.2014</v>
      </c>
      <c r="N524" s="4" t="s">
        <v>9</v>
      </c>
      <c r="O524" s="2" t="s">
        <v>70</v>
      </c>
      <c r="P524" s="1"/>
    </row>
    <row r="525" spans="1:16" ht="25.5" customHeight="1">
      <c r="A525" s="2">
        <v>7525</v>
      </c>
      <c r="B525" s="17" t="s">
        <v>862</v>
      </c>
      <c r="C525" s="17">
        <v>2010020</v>
      </c>
      <c r="D525" s="3" t="s">
        <v>524</v>
      </c>
      <c r="E525" s="2" t="s">
        <v>390</v>
      </c>
      <c r="F525" s="2">
        <v>796</v>
      </c>
      <c r="G525" s="2" t="s">
        <v>3</v>
      </c>
      <c r="H525" s="7" t="s">
        <v>147</v>
      </c>
      <c r="I525" s="2">
        <v>45000000</v>
      </c>
      <c r="J525" s="2" t="s">
        <v>4</v>
      </c>
      <c r="K525" s="7">
        <v>4350.67</v>
      </c>
      <c r="L525" s="4" t="s">
        <v>8</v>
      </c>
      <c r="M525" s="4" t="s">
        <v>22</v>
      </c>
      <c r="N525" s="4" t="s">
        <v>9</v>
      </c>
      <c r="O525" s="2" t="s">
        <v>70</v>
      </c>
      <c r="P525" s="1"/>
    </row>
    <row r="526" spans="1:16" ht="25.5" customHeight="1">
      <c r="A526" s="2">
        <v>7529</v>
      </c>
      <c r="B526" s="16" t="s">
        <v>594</v>
      </c>
      <c r="C526" s="17">
        <v>4522050</v>
      </c>
      <c r="D526" s="3" t="s">
        <v>525</v>
      </c>
      <c r="E526" s="2" t="s">
        <v>390</v>
      </c>
      <c r="F526" s="2">
        <v>796</v>
      </c>
      <c r="G526" s="2" t="s">
        <v>3</v>
      </c>
      <c r="H526" s="7" t="s">
        <v>147</v>
      </c>
      <c r="I526" s="2">
        <v>45000000</v>
      </c>
      <c r="J526" s="2" t="s">
        <v>4</v>
      </c>
      <c r="K526" s="7">
        <v>20099.808</v>
      </c>
      <c r="L526" s="4">
        <v>4.2013</v>
      </c>
      <c r="M526" s="4" t="s">
        <v>22</v>
      </c>
      <c r="N526" s="4" t="s">
        <v>9</v>
      </c>
      <c r="O526" s="2" t="s">
        <v>80</v>
      </c>
      <c r="P526" s="1"/>
    </row>
    <row r="527" spans="1:16" ht="33.75" customHeight="1">
      <c r="A527" s="2">
        <v>7530</v>
      </c>
      <c r="B527" s="2" t="s">
        <v>598</v>
      </c>
      <c r="C527" s="13">
        <v>6420019</v>
      </c>
      <c r="D527" s="3" t="s">
        <v>526</v>
      </c>
      <c r="E527" s="2" t="s">
        <v>390</v>
      </c>
      <c r="F527" s="2">
        <v>796</v>
      </c>
      <c r="G527" s="2" t="s">
        <v>3</v>
      </c>
      <c r="H527" s="7" t="s">
        <v>147</v>
      </c>
      <c r="I527" s="2">
        <v>45000000</v>
      </c>
      <c r="J527" s="2" t="s">
        <v>4</v>
      </c>
      <c r="K527" s="7">
        <f>7508382.2/1000</f>
        <v>7508.3822</v>
      </c>
      <c r="L527" s="4" t="s">
        <v>8</v>
      </c>
      <c r="M527" s="4" t="s">
        <v>22</v>
      </c>
      <c r="N527" s="4" t="s">
        <v>9</v>
      </c>
      <c r="O527" s="2" t="s">
        <v>70</v>
      </c>
      <c r="P527" s="1"/>
    </row>
    <row r="528" spans="1:16" ht="63.75" customHeight="1">
      <c r="A528" s="2">
        <v>7533</v>
      </c>
      <c r="B528" s="2" t="s">
        <v>170</v>
      </c>
      <c r="C528" s="13">
        <v>7260000</v>
      </c>
      <c r="D528" s="3" t="s">
        <v>527</v>
      </c>
      <c r="E528" s="2" t="s">
        <v>390</v>
      </c>
      <c r="F528" s="2">
        <v>796</v>
      </c>
      <c r="G528" s="2" t="s">
        <v>3</v>
      </c>
      <c r="H528" s="7" t="s">
        <v>147</v>
      </c>
      <c r="I528" s="2">
        <v>45000000</v>
      </c>
      <c r="J528" s="2" t="s">
        <v>4</v>
      </c>
      <c r="K528" s="7">
        <v>9860</v>
      </c>
      <c r="L528" s="4">
        <v>5.2013</v>
      </c>
      <c r="M528" s="4" t="s">
        <v>22</v>
      </c>
      <c r="N528" s="4" t="s">
        <v>9</v>
      </c>
      <c r="O528" s="2" t="s">
        <v>70</v>
      </c>
      <c r="P528" s="1"/>
    </row>
    <row r="529" spans="1:16" ht="63.75">
      <c r="A529" s="2">
        <v>7545</v>
      </c>
      <c r="B529" s="2" t="s">
        <v>156</v>
      </c>
      <c r="C529" s="13">
        <v>7411260</v>
      </c>
      <c r="D529" s="3" t="s">
        <v>900</v>
      </c>
      <c r="E529" s="2" t="s">
        <v>390</v>
      </c>
      <c r="F529" s="2">
        <v>796</v>
      </c>
      <c r="G529" s="2" t="s">
        <v>143</v>
      </c>
      <c r="H529" s="7">
        <v>1</v>
      </c>
      <c r="I529" s="2">
        <v>45000000</v>
      </c>
      <c r="J529" s="2" t="s">
        <v>4</v>
      </c>
      <c r="K529" s="7">
        <v>6709.206</v>
      </c>
      <c r="L529" s="4">
        <v>6.2013</v>
      </c>
      <c r="M529" s="4">
        <v>12.2013</v>
      </c>
      <c r="N529" s="4" t="s">
        <v>9</v>
      </c>
      <c r="O529" s="2" t="s">
        <v>70</v>
      </c>
      <c r="P529" s="1"/>
    </row>
    <row r="530" spans="1:16" ht="25.5">
      <c r="A530" s="2">
        <v>7567</v>
      </c>
      <c r="B530" s="2" t="s">
        <v>603</v>
      </c>
      <c r="C530" s="8">
        <v>2915521</v>
      </c>
      <c r="D530" s="3" t="s">
        <v>441</v>
      </c>
      <c r="E530" s="2" t="s">
        <v>390</v>
      </c>
      <c r="F530" s="2">
        <v>796</v>
      </c>
      <c r="G530" s="2" t="s">
        <v>3</v>
      </c>
      <c r="H530" s="7">
        <v>1</v>
      </c>
      <c r="I530" s="2">
        <v>45000000</v>
      </c>
      <c r="J530" s="2" t="s">
        <v>4</v>
      </c>
      <c r="K530" s="7">
        <v>7500</v>
      </c>
      <c r="L530" s="4" t="s">
        <v>237</v>
      </c>
      <c r="M530" s="4" t="s">
        <v>22</v>
      </c>
      <c r="N530" s="4" t="s">
        <v>9</v>
      </c>
      <c r="O530" s="2" t="s">
        <v>70</v>
      </c>
      <c r="P530" s="1"/>
    </row>
    <row r="531" spans="1:16" ht="25.5">
      <c r="A531" s="2">
        <v>7572</v>
      </c>
      <c r="B531" s="2" t="s">
        <v>604</v>
      </c>
      <c r="C531" s="13">
        <v>2911131</v>
      </c>
      <c r="D531" s="3" t="s">
        <v>605</v>
      </c>
      <c r="E531" s="2" t="s">
        <v>390</v>
      </c>
      <c r="F531" s="2">
        <v>796</v>
      </c>
      <c r="G531" s="2" t="s">
        <v>3</v>
      </c>
      <c r="H531" s="7">
        <v>1</v>
      </c>
      <c r="I531" s="2">
        <v>45000000</v>
      </c>
      <c r="J531" s="2" t="s">
        <v>4</v>
      </c>
      <c r="K531" s="7">
        <v>1296</v>
      </c>
      <c r="L531" s="4">
        <v>3.2013</v>
      </c>
      <c r="M531" s="4">
        <v>12.2013</v>
      </c>
      <c r="N531" s="4" t="s">
        <v>9</v>
      </c>
      <c r="O531" s="2" t="s">
        <v>70</v>
      </c>
      <c r="P531" s="1"/>
    </row>
    <row r="532" spans="1:16" ht="25.5">
      <c r="A532" s="2">
        <v>7576</v>
      </c>
      <c r="B532" s="2" t="s">
        <v>601</v>
      </c>
      <c r="C532" s="8">
        <v>9214020</v>
      </c>
      <c r="D532" s="3" t="s">
        <v>834</v>
      </c>
      <c r="E532" s="2" t="s">
        <v>390</v>
      </c>
      <c r="F532" s="2">
        <v>796</v>
      </c>
      <c r="G532" s="2" t="s">
        <v>3</v>
      </c>
      <c r="H532" s="7">
        <v>1</v>
      </c>
      <c r="I532" s="2">
        <v>45000000</v>
      </c>
      <c r="J532" s="2" t="s">
        <v>4</v>
      </c>
      <c r="K532" s="7" t="s">
        <v>202</v>
      </c>
      <c r="L532" s="4" t="s">
        <v>237</v>
      </c>
      <c r="M532" s="4" t="s">
        <v>22</v>
      </c>
      <c r="N532" s="4" t="s">
        <v>9</v>
      </c>
      <c r="O532" s="2" t="s">
        <v>70</v>
      </c>
      <c r="P532" s="1"/>
    </row>
    <row r="533" spans="1:16" ht="38.25">
      <c r="A533" s="2">
        <v>7578</v>
      </c>
      <c r="B533" s="2" t="s">
        <v>90</v>
      </c>
      <c r="C533" s="13" t="s">
        <v>144</v>
      </c>
      <c r="D533" s="3" t="s">
        <v>614</v>
      </c>
      <c r="E533" s="2" t="s">
        <v>390</v>
      </c>
      <c r="F533" s="2">
        <v>796</v>
      </c>
      <c r="G533" s="2" t="s">
        <v>3</v>
      </c>
      <c r="H533" s="7">
        <v>1</v>
      </c>
      <c r="I533" s="2">
        <v>45000000</v>
      </c>
      <c r="J533" s="2" t="s">
        <v>4</v>
      </c>
      <c r="K533" s="7">
        <v>46160</v>
      </c>
      <c r="L533" s="4">
        <v>4.2013</v>
      </c>
      <c r="M533" s="4" t="s">
        <v>22</v>
      </c>
      <c r="N533" s="4" t="s">
        <v>9</v>
      </c>
      <c r="O533" s="2" t="s">
        <v>70</v>
      </c>
      <c r="P533" s="1"/>
    </row>
    <row r="534" spans="1:16" ht="51">
      <c r="A534" s="2">
        <v>7584</v>
      </c>
      <c r="B534" s="2" t="s">
        <v>863</v>
      </c>
      <c r="C534" s="8">
        <v>3313530</v>
      </c>
      <c r="D534" s="3" t="s">
        <v>913</v>
      </c>
      <c r="E534" s="2" t="s">
        <v>390</v>
      </c>
      <c r="F534" s="2">
        <v>796</v>
      </c>
      <c r="G534" s="2" t="s">
        <v>3</v>
      </c>
      <c r="H534" s="7">
        <v>1</v>
      </c>
      <c r="I534" s="2">
        <v>45000000</v>
      </c>
      <c r="J534" s="2" t="s">
        <v>4</v>
      </c>
      <c r="K534" s="7">
        <v>1471</v>
      </c>
      <c r="L534" s="4">
        <v>5.2013</v>
      </c>
      <c r="M534" s="4">
        <v>12.2013</v>
      </c>
      <c r="N534" s="4" t="s">
        <v>9</v>
      </c>
      <c r="O534" s="2" t="s">
        <v>70</v>
      </c>
      <c r="P534" s="1"/>
    </row>
    <row r="535" spans="1:16" ht="25.5">
      <c r="A535" s="2">
        <v>7586</v>
      </c>
      <c r="B535" s="2" t="s">
        <v>864</v>
      </c>
      <c r="C535" s="13" t="s">
        <v>231</v>
      </c>
      <c r="D535" s="3" t="s">
        <v>617</v>
      </c>
      <c r="E535" s="2" t="s">
        <v>390</v>
      </c>
      <c r="F535" s="2">
        <v>796</v>
      </c>
      <c r="G535" s="2" t="s">
        <v>3</v>
      </c>
      <c r="H535" s="7">
        <v>1</v>
      </c>
      <c r="I535" s="2">
        <v>45000000</v>
      </c>
      <c r="J535" s="2" t="s">
        <v>4</v>
      </c>
      <c r="K535" s="7">
        <v>2900</v>
      </c>
      <c r="L535" s="4">
        <v>5.2013</v>
      </c>
      <c r="M535" s="4">
        <v>12.2013</v>
      </c>
      <c r="N535" s="4" t="s">
        <v>9</v>
      </c>
      <c r="O535" s="2" t="s">
        <v>70</v>
      </c>
      <c r="P535" s="1"/>
    </row>
    <row r="536" spans="1:16" ht="63.75">
      <c r="A536" s="2">
        <v>7588</v>
      </c>
      <c r="B536" s="2" t="s">
        <v>90</v>
      </c>
      <c r="C536" s="13">
        <v>4521126</v>
      </c>
      <c r="D536" s="3" t="s">
        <v>905</v>
      </c>
      <c r="E536" s="2" t="s">
        <v>390</v>
      </c>
      <c r="F536" s="2">
        <v>796</v>
      </c>
      <c r="G536" s="2" t="s">
        <v>3</v>
      </c>
      <c r="H536" s="7">
        <v>1</v>
      </c>
      <c r="I536" s="2">
        <v>45000000</v>
      </c>
      <c r="J536" s="2" t="s">
        <v>4</v>
      </c>
      <c r="K536" s="46">
        <f>1471000/1000</f>
        <v>1471</v>
      </c>
      <c r="L536" s="4">
        <v>6.2013</v>
      </c>
      <c r="M536" s="4">
        <v>12.2013</v>
      </c>
      <c r="N536" s="4" t="s">
        <v>9</v>
      </c>
      <c r="O536" s="2" t="s">
        <v>70</v>
      </c>
      <c r="P536" s="1"/>
    </row>
    <row r="537" spans="1:16" ht="38.25">
      <c r="A537" s="2">
        <v>7589</v>
      </c>
      <c r="B537" s="2" t="s">
        <v>90</v>
      </c>
      <c r="C537" s="13">
        <v>4521126</v>
      </c>
      <c r="D537" s="3" t="s">
        <v>912</v>
      </c>
      <c r="E537" s="2" t="s">
        <v>390</v>
      </c>
      <c r="F537" s="2">
        <v>796</v>
      </c>
      <c r="G537" s="2" t="s">
        <v>3</v>
      </c>
      <c r="H537" s="7">
        <v>1</v>
      </c>
      <c r="I537" s="2">
        <v>45000000</v>
      </c>
      <c r="J537" s="2" t="s">
        <v>4</v>
      </c>
      <c r="K537" s="7">
        <v>2900</v>
      </c>
      <c r="L537" s="4">
        <v>6.2013</v>
      </c>
      <c r="M537" s="4">
        <v>12.2013</v>
      </c>
      <c r="N537" s="4" t="s">
        <v>9</v>
      </c>
      <c r="O537" s="2" t="s">
        <v>70</v>
      </c>
      <c r="P537" s="1"/>
    </row>
    <row r="538" spans="1:16" ht="25.5">
      <c r="A538" s="2">
        <v>7657</v>
      </c>
      <c r="B538" s="4" t="s">
        <v>86</v>
      </c>
      <c r="C538" s="13" t="s">
        <v>255</v>
      </c>
      <c r="D538" s="3" t="s">
        <v>369</v>
      </c>
      <c r="E538" s="2" t="s">
        <v>390</v>
      </c>
      <c r="F538" s="2">
        <v>796</v>
      </c>
      <c r="G538" s="2" t="s">
        <v>3</v>
      </c>
      <c r="H538" s="7" t="s">
        <v>111</v>
      </c>
      <c r="I538" s="2">
        <v>45000000</v>
      </c>
      <c r="J538" s="2" t="s">
        <v>4</v>
      </c>
      <c r="K538" s="7">
        <v>85074.437</v>
      </c>
      <c r="L538" s="4">
        <v>5.2013</v>
      </c>
      <c r="M538" s="4" t="s">
        <v>22</v>
      </c>
      <c r="N538" s="4" t="s">
        <v>9</v>
      </c>
      <c r="O538" s="4" t="s">
        <v>70</v>
      </c>
      <c r="P538" s="1"/>
    </row>
    <row r="539" spans="1:16" ht="76.5">
      <c r="A539" s="2">
        <v>7659</v>
      </c>
      <c r="B539" s="5" t="s">
        <v>835</v>
      </c>
      <c r="C539" s="8">
        <v>4530630</v>
      </c>
      <c r="D539" s="3" t="s">
        <v>619</v>
      </c>
      <c r="E539" s="2" t="s">
        <v>390</v>
      </c>
      <c r="F539" s="2">
        <v>796</v>
      </c>
      <c r="G539" s="2" t="s">
        <v>3</v>
      </c>
      <c r="H539" s="7">
        <v>1</v>
      </c>
      <c r="I539" s="2">
        <v>45000000</v>
      </c>
      <c r="J539" s="2" t="s">
        <v>4</v>
      </c>
      <c r="K539" s="7">
        <v>34550.49</v>
      </c>
      <c r="L539" s="4">
        <v>4.2013</v>
      </c>
      <c r="M539" s="4" t="s">
        <v>22</v>
      </c>
      <c r="N539" s="4" t="s">
        <v>9</v>
      </c>
      <c r="O539" s="2" t="s">
        <v>70</v>
      </c>
      <c r="P539" s="1"/>
    </row>
    <row r="540" spans="1:16" ht="25.5">
      <c r="A540" s="2">
        <v>7660</v>
      </c>
      <c r="B540" s="5" t="s">
        <v>835</v>
      </c>
      <c r="C540" s="8">
        <v>4530630</v>
      </c>
      <c r="D540" s="3" t="s">
        <v>620</v>
      </c>
      <c r="E540" s="2" t="s">
        <v>390</v>
      </c>
      <c r="F540" s="2">
        <v>796</v>
      </c>
      <c r="G540" s="2" t="s">
        <v>3</v>
      </c>
      <c r="H540" s="7">
        <v>1</v>
      </c>
      <c r="I540" s="2">
        <v>45000000</v>
      </c>
      <c r="J540" s="2" t="s">
        <v>4</v>
      </c>
      <c r="K540" s="7">
        <v>8050</v>
      </c>
      <c r="L540" s="4">
        <v>4.2013</v>
      </c>
      <c r="M540" s="4" t="s">
        <v>22</v>
      </c>
      <c r="N540" s="4" t="s">
        <v>9</v>
      </c>
      <c r="O540" s="2" t="s">
        <v>70</v>
      </c>
      <c r="P540" s="1"/>
    </row>
    <row r="541" spans="1:16" ht="76.5">
      <c r="A541" s="2">
        <v>7661</v>
      </c>
      <c r="B541" s="5" t="s">
        <v>835</v>
      </c>
      <c r="C541" s="8">
        <v>4530630</v>
      </c>
      <c r="D541" s="3" t="s">
        <v>621</v>
      </c>
      <c r="E541" s="2" t="s">
        <v>390</v>
      </c>
      <c r="F541" s="2">
        <v>796</v>
      </c>
      <c r="G541" s="2" t="s">
        <v>3</v>
      </c>
      <c r="H541" s="7">
        <v>1</v>
      </c>
      <c r="I541" s="2">
        <v>45000000</v>
      </c>
      <c r="J541" s="2" t="s">
        <v>4</v>
      </c>
      <c r="K541" s="7">
        <v>39537.55</v>
      </c>
      <c r="L541" s="4">
        <v>4.2013</v>
      </c>
      <c r="M541" s="4" t="s">
        <v>22</v>
      </c>
      <c r="N541" s="4" t="s">
        <v>9</v>
      </c>
      <c r="O541" s="2" t="s">
        <v>70</v>
      </c>
      <c r="P541" s="1"/>
    </row>
    <row r="542" spans="1:16" ht="51">
      <c r="A542" s="2">
        <v>7662</v>
      </c>
      <c r="B542" s="5" t="s">
        <v>835</v>
      </c>
      <c r="C542" s="8">
        <v>4530630</v>
      </c>
      <c r="D542" s="3" t="s">
        <v>622</v>
      </c>
      <c r="E542" s="2" t="s">
        <v>390</v>
      </c>
      <c r="F542" s="2">
        <v>796</v>
      </c>
      <c r="G542" s="2" t="s">
        <v>3</v>
      </c>
      <c r="H542" s="7">
        <v>1</v>
      </c>
      <c r="I542" s="2">
        <v>45000000</v>
      </c>
      <c r="J542" s="2" t="s">
        <v>4</v>
      </c>
      <c r="K542" s="7">
        <v>13313</v>
      </c>
      <c r="L542" s="4">
        <v>4.2013</v>
      </c>
      <c r="M542" s="4" t="s">
        <v>22</v>
      </c>
      <c r="N542" s="4" t="s">
        <v>9</v>
      </c>
      <c r="O542" s="2" t="s">
        <v>70</v>
      </c>
      <c r="P542" s="1"/>
    </row>
    <row r="543" spans="1:16" ht="63.75">
      <c r="A543" s="2">
        <v>7663</v>
      </c>
      <c r="B543" s="5" t="s">
        <v>835</v>
      </c>
      <c r="C543" s="8">
        <v>4530630</v>
      </c>
      <c r="D543" s="3" t="s">
        <v>623</v>
      </c>
      <c r="E543" s="2" t="s">
        <v>390</v>
      </c>
      <c r="F543" s="2">
        <v>796</v>
      </c>
      <c r="G543" s="2" t="s">
        <v>3</v>
      </c>
      <c r="H543" s="7">
        <v>1</v>
      </c>
      <c r="I543" s="2">
        <v>45000000</v>
      </c>
      <c r="J543" s="2" t="s">
        <v>4</v>
      </c>
      <c r="K543" s="7">
        <v>11569.4</v>
      </c>
      <c r="L543" s="4">
        <v>4.2013</v>
      </c>
      <c r="M543" s="4" t="s">
        <v>22</v>
      </c>
      <c r="N543" s="4" t="s">
        <v>9</v>
      </c>
      <c r="O543" s="2" t="s">
        <v>70</v>
      </c>
      <c r="P543" s="1"/>
    </row>
    <row r="544" spans="1:16" ht="51">
      <c r="A544" s="2">
        <v>7664</v>
      </c>
      <c r="B544" s="5" t="s">
        <v>835</v>
      </c>
      <c r="C544" s="8">
        <v>4530630</v>
      </c>
      <c r="D544" s="3" t="s">
        <v>626</v>
      </c>
      <c r="E544" s="2" t="s">
        <v>390</v>
      </c>
      <c r="F544" s="2">
        <v>796</v>
      </c>
      <c r="G544" s="2" t="s">
        <v>3</v>
      </c>
      <c r="H544" s="7">
        <v>1</v>
      </c>
      <c r="I544" s="2">
        <v>45000000</v>
      </c>
      <c r="J544" s="2" t="s">
        <v>4</v>
      </c>
      <c r="K544" s="7">
        <v>18881.09</v>
      </c>
      <c r="L544" s="4">
        <v>4.2013</v>
      </c>
      <c r="M544" s="4" t="s">
        <v>22</v>
      </c>
      <c r="N544" s="4" t="s">
        <v>9</v>
      </c>
      <c r="O544" s="2" t="s">
        <v>70</v>
      </c>
      <c r="P544" s="1"/>
    </row>
    <row r="545" spans="1:16" ht="38.25">
      <c r="A545" s="2">
        <v>7665</v>
      </c>
      <c r="B545" s="5" t="s">
        <v>835</v>
      </c>
      <c r="C545" s="8">
        <v>4530630</v>
      </c>
      <c r="D545" s="3" t="s">
        <v>624</v>
      </c>
      <c r="E545" s="2" t="s">
        <v>390</v>
      </c>
      <c r="F545" s="2">
        <v>796</v>
      </c>
      <c r="G545" s="2" t="s">
        <v>3</v>
      </c>
      <c r="H545" s="7">
        <v>1</v>
      </c>
      <c r="I545" s="2">
        <v>45000000</v>
      </c>
      <c r="J545" s="2" t="s">
        <v>4</v>
      </c>
      <c r="K545" s="7">
        <v>32256.85</v>
      </c>
      <c r="L545" s="4">
        <v>4.2013</v>
      </c>
      <c r="M545" s="4" t="s">
        <v>22</v>
      </c>
      <c r="N545" s="4" t="s">
        <v>9</v>
      </c>
      <c r="O545" s="2" t="s">
        <v>70</v>
      </c>
      <c r="P545" s="1"/>
    </row>
    <row r="546" spans="1:16" ht="38.25">
      <c r="A546" s="2">
        <v>7666</v>
      </c>
      <c r="B546" s="5" t="s">
        <v>835</v>
      </c>
      <c r="C546" s="8">
        <v>4530630</v>
      </c>
      <c r="D546" s="3" t="s">
        <v>625</v>
      </c>
      <c r="E546" s="2" t="s">
        <v>390</v>
      </c>
      <c r="F546" s="2">
        <v>796</v>
      </c>
      <c r="G546" s="2" t="s">
        <v>3</v>
      </c>
      <c r="H546" s="7">
        <v>1</v>
      </c>
      <c r="I546" s="2">
        <v>45000000</v>
      </c>
      <c r="J546" s="2" t="s">
        <v>4</v>
      </c>
      <c r="K546" s="7">
        <v>15585</v>
      </c>
      <c r="L546" s="4">
        <v>4.2013</v>
      </c>
      <c r="M546" s="4" t="s">
        <v>22</v>
      </c>
      <c r="N546" s="4" t="s">
        <v>9</v>
      </c>
      <c r="O546" s="2" t="s">
        <v>70</v>
      </c>
      <c r="P546" s="1"/>
    </row>
    <row r="547" spans="1:16" ht="25.5">
      <c r="A547" s="2">
        <v>7668</v>
      </c>
      <c r="B547" s="2" t="s">
        <v>204</v>
      </c>
      <c r="C547" s="13">
        <v>3010050</v>
      </c>
      <c r="D547" s="3" t="s">
        <v>302</v>
      </c>
      <c r="E547" s="2" t="s">
        <v>390</v>
      </c>
      <c r="F547" s="2">
        <v>796</v>
      </c>
      <c r="G547" s="2" t="s">
        <v>3</v>
      </c>
      <c r="H547" s="7" t="s">
        <v>111</v>
      </c>
      <c r="I547" s="2">
        <v>45000000</v>
      </c>
      <c r="J547" s="2" t="s">
        <v>4</v>
      </c>
      <c r="K547" s="7">
        <f>19286112.4700396/1000</f>
        <v>19286.1124700396</v>
      </c>
      <c r="L547" s="4" t="s">
        <v>237</v>
      </c>
      <c r="M547" s="4">
        <v>12.2013</v>
      </c>
      <c r="N547" s="4" t="s">
        <v>9</v>
      </c>
      <c r="O547" s="4" t="s">
        <v>80</v>
      </c>
      <c r="P547" s="1"/>
    </row>
    <row r="548" spans="1:16" ht="25.5">
      <c r="A548" s="2">
        <v>7669</v>
      </c>
      <c r="B548" s="2" t="s">
        <v>204</v>
      </c>
      <c r="C548" s="13">
        <v>3010050</v>
      </c>
      <c r="D548" s="3" t="s">
        <v>301</v>
      </c>
      <c r="E548" s="2" t="s">
        <v>390</v>
      </c>
      <c r="F548" s="2">
        <v>796</v>
      </c>
      <c r="G548" s="2" t="s">
        <v>3</v>
      </c>
      <c r="H548" s="7">
        <v>92240</v>
      </c>
      <c r="I548" s="2">
        <v>45000000</v>
      </c>
      <c r="J548" s="2" t="s">
        <v>4</v>
      </c>
      <c r="K548" s="7">
        <f>28344143.96/1000</f>
        <v>28344.14396</v>
      </c>
      <c r="L548" s="4" t="s">
        <v>237</v>
      </c>
      <c r="M548" s="4">
        <v>12.2013</v>
      </c>
      <c r="N548" s="4" t="s">
        <v>9</v>
      </c>
      <c r="O548" s="4" t="s">
        <v>80</v>
      </c>
      <c r="P548" s="1"/>
    </row>
    <row r="549" spans="1:16" ht="25.5">
      <c r="A549" s="2">
        <v>7670</v>
      </c>
      <c r="B549" s="5" t="s">
        <v>94</v>
      </c>
      <c r="C549" s="13">
        <v>2611030</v>
      </c>
      <c r="D549" s="3" t="s">
        <v>377</v>
      </c>
      <c r="E549" s="2" t="s">
        <v>390</v>
      </c>
      <c r="F549" s="2">
        <v>796</v>
      </c>
      <c r="G549" s="2" t="s">
        <v>3</v>
      </c>
      <c r="H549" s="7" t="s">
        <v>111</v>
      </c>
      <c r="I549" s="2">
        <v>45000000</v>
      </c>
      <c r="J549" s="2" t="s">
        <v>4</v>
      </c>
      <c r="K549" s="7">
        <f>4282671.18530226/1000</f>
        <v>4282.671185302261</v>
      </c>
      <c r="L549" s="4" t="s">
        <v>237</v>
      </c>
      <c r="M549" s="4">
        <v>12.2013</v>
      </c>
      <c r="N549" s="4" t="s">
        <v>9</v>
      </c>
      <c r="O549" s="4" t="s">
        <v>80</v>
      </c>
      <c r="P549" s="1"/>
    </row>
    <row r="550" spans="1:16" ht="38.25">
      <c r="A550" s="2">
        <v>7676</v>
      </c>
      <c r="B550" s="2" t="s">
        <v>163</v>
      </c>
      <c r="C550" s="13">
        <v>7244010</v>
      </c>
      <c r="D550" s="3" t="s">
        <v>627</v>
      </c>
      <c r="E550" s="2" t="s">
        <v>390</v>
      </c>
      <c r="F550" s="2">
        <v>796</v>
      </c>
      <c r="G550" s="2" t="s">
        <v>143</v>
      </c>
      <c r="H550" s="7">
        <v>1</v>
      </c>
      <c r="I550" s="2">
        <v>45000000</v>
      </c>
      <c r="J550" s="2" t="s">
        <v>4</v>
      </c>
      <c r="K550" s="7">
        <v>12660</v>
      </c>
      <c r="L550" s="4" t="s">
        <v>237</v>
      </c>
      <c r="M550" s="4" t="s">
        <v>22</v>
      </c>
      <c r="N550" s="4" t="s">
        <v>9</v>
      </c>
      <c r="O550" s="4" t="s">
        <v>70</v>
      </c>
      <c r="P550" s="1"/>
    </row>
    <row r="551" spans="1:16" ht="76.5">
      <c r="A551" s="2">
        <v>7682</v>
      </c>
      <c r="B551" s="2" t="s">
        <v>860</v>
      </c>
      <c r="C551" s="13" t="s">
        <v>226</v>
      </c>
      <c r="D551" s="3" t="s">
        <v>628</v>
      </c>
      <c r="E551" s="2" t="s">
        <v>390</v>
      </c>
      <c r="F551" s="2">
        <v>796</v>
      </c>
      <c r="G551" s="2" t="s">
        <v>143</v>
      </c>
      <c r="H551" s="7">
        <v>1</v>
      </c>
      <c r="I551" s="2">
        <v>45000000</v>
      </c>
      <c r="J551" s="2" t="s">
        <v>4</v>
      </c>
      <c r="K551" s="7">
        <v>55000</v>
      </c>
      <c r="L551" s="4">
        <v>5.2013</v>
      </c>
      <c r="M551" s="4" t="s">
        <v>22</v>
      </c>
      <c r="N551" s="4" t="s">
        <v>9</v>
      </c>
      <c r="O551" s="2" t="s">
        <v>70</v>
      </c>
      <c r="P551" s="1"/>
    </row>
    <row r="552" spans="1:15" s="22" customFormat="1" ht="51">
      <c r="A552" s="2">
        <v>7683</v>
      </c>
      <c r="B552" s="2" t="s">
        <v>14</v>
      </c>
      <c r="C552" s="13">
        <v>3440040</v>
      </c>
      <c r="D552" s="3" t="s">
        <v>840</v>
      </c>
      <c r="E552" s="2" t="s">
        <v>390</v>
      </c>
      <c r="F552" s="2">
        <v>796</v>
      </c>
      <c r="G552" s="2" t="s">
        <v>143</v>
      </c>
      <c r="H552" s="7">
        <v>1</v>
      </c>
      <c r="I552" s="2">
        <v>45000000</v>
      </c>
      <c r="J552" s="2" t="s">
        <v>4</v>
      </c>
      <c r="K552" s="7">
        <v>4100</v>
      </c>
      <c r="L552" s="4" t="s">
        <v>237</v>
      </c>
      <c r="M552" s="4" t="s">
        <v>22</v>
      </c>
      <c r="N552" s="4" t="s">
        <v>9</v>
      </c>
      <c r="O552" s="2" t="s">
        <v>70</v>
      </c>
    </row>
    <row r="553" spans="1:16" ht="25.5">
      <c r="A553" s="2">
        <v>7807</v>
      </c>
      <c r="B553" s="4" t="s">
        <v>389</v>
      </c>
      <c r="C553" s="13">
        <v>3120381</v>
      </c>
      <c r="D553" s="3" t="s">
        <v>292</v>
      </c>
      <c r="E553" s="2" t="s">
        <v>390</v>
      </c>
      <c r="F553" s="2">
        <v>796</v>
      </c>
      <c r="G553" s="2" t="s">
        <v>3</v>
      </c>
      <c r="H553" s="7" t="s">
        <v>111</v>
      </c>
      <c r="I553" s="2">
        <v>45000000</v>
      </c>
      <c r="J553" s="2" t="s">
        <v>4</v>
      </c>
      <c r="K553" s="7">
        <v>50594.8775</v>
      </c>
      <c r="L553" s="4">
        <v>4.2013</v>
      </c>
      <c r="M553" s="4" t="s">
        <v>22</v>
      </c>
      <c r="N553" s="4" t="s">
        <v>9</v>
      </c>
      <c r="O553" s="4" t="s">
        <v>70</v>
      </c>
      <c r="P553" s="1"/>
    </row>
    <row r="554" spans="1:16" ht="63.75">
      <c r="A554" s="2">
        <v>7808</v>
      </c>
      <c r="B554" s="2" t="s">
        <v>90</v>
      </c>
      <c r="C554" s="13" t="s">
        <v>144</v>
      </c>
      <c r="D554" s="3" t="s">
        <v>833</v>
      </c>
      <c r="E554" s="2" t="s">
        <v>390</v>
      </c>
      <c r="F554" s="2">
        <v>796</v>
      </c>
      <c r="G554" s="2" t="s">
        <v>3</v>
      </c>
      <c r="H554" s="7">
        <v>1</v>
      </c>
      <c r="I554" s="2">
        <v>45000000</v>
      </c>
      <c r="J554" s="2" t="s">
        <v>4</v>
      </c>
      <c r="K554" s="7">
        <v>2000</v>
      </c>
      <c r="L554" s="4">
        <v>4.2013</v>
      </c>
      <c r="M554" s="4" t="s">
        <v>22</v>
      </c>
      <c r="N554" s="4" t="s">
        <v>9</v>
      </c>
      <c r="O554" s="2" t="s">
        <v>70</v>
      </c>
      <c r="P554" s="1"/>
    </row>
    <row r="555" spans="1:16" ht="63.75">
      <c r="A555" s="2">
        <v>7812</v>
      </c>
      <c r="B555" s="2" t="s">
        <v>837</v>
      </c>
      <c r="C555" s="13">
        <v>5233050</v>
      </c>
      <c r="D555" s="3" t="s">
        <v>836</v>
      </c>
      <c r="E555" s="2" t="s">
        <v>390</v>
      </c>
      <c r="F555" s="2">
        <v>797</v>
      </c>
      <c r="G555" s="2" t="s">
        <v>3</v>
      </c>
      <c r="H555" s="7">
        <v>1</v>
      </c>
      <c r="I555" s="2">
        <v>45000000</v>
      </c>
      <c r="J555" s="2" t="s">
        <v>4</v>
      </c>
      <c r="K555" s="7">
        <v>2500.07</v>
      </c>
      <c r="L555" s="4" t="s">
        <v>237</v>
      </c>
      <c r="M555" s="4" t="s">
        <v>22</v>
      </c>
      <c r="N555" s="4" t="s">
        <v>9</v>
      </c>
      <c r="O555" s="2" t="s">
        <v>70</v>
      </c>
      <c r="P555" s="1"/>
    </row>
    <row r="556" spans="1:16" ht="38.25">
      <c r="A556" s="2">
        <v>7815</v>
      </c>
      <c r="B556" s="2" t="s">
        <v>861</v>
      </c>
      <c r="C556" s="13" t="s">
        <v>171</v>
      </c>
      <c r="D556" s="3" t="s">
        <v>878</v>
      </c>
      <c r="E556" s="2" t="s">
        <v>390</v>
      </c>
      <c r="F556" s="2">
        <v>904</v>
      </c>
      <c r="G556" s="2" t="s">
        <v>162</v>
      </c>
      <c r="H556" s="7" t="s">
        <v>111</v>
      </c>
      <c r="I556" s="2">
        <v>45000000</v>
      </c>
      <c r="J556" s="2" t="s">
        <v>4</v>
      </c>
      <c r="K556" s="7">
        <v>3077.4</v>
      </c>
      <c r="L556" s="4">
        <v>5.2013</v>
      </c>
      <c r="M556" s="4">
        <v>12.2013</v>
      </c>
      <c r="N556" s="4" t="s">
        <v>9</v>
      </c>
      <c r="O556" s="2" t="s">
        <v>70</v>
      </c>
      <c r="P556" s="1"/>
    </row>
    <row r="557" spans="1:16" ht="25.5">
      <c r="A557" s="2">
        <v>7816</v>
      </c>
      <c r="B557" s="2" t="s">
        <v>861</v>
      </c>
      <c r="C557" s="13" t="s">
        <v>171</v>
      </c>
      <c r="D557" s="3" t="s">
        <v>879</v>
      </c>
      <c r="E557" s="2" t="s">
        <v>390</v>
      </c>
      <c r="F557" s="2">
        <v>904</v>
      </c>
      <c r="G557" s="2" t="s">
        <v>162</v>
      </c>
      <c r="H557" s="7" t="s">
        <v>111</v>
      </c>
      <c r="I557" s="2">
        <v>45000000</v>
      </c>
      <c r="J557" s="2" t="s">
        <v>4</v>
      </c>
      <c r="K557" s="7">
        <v>3824.9</v>
      </c>
      <c r="L557" s="4">
        <v>5.2013</v>
      </c>
      <c r="M557" s="4">
        <v>12.2013</v>
      </c>
      <c r="N557" s="4" t="s">
        <v>9</v>
      </c>
      <c r="O557" s="2" t="s">
        <v>70</v>
      </c>
      <c r="P557" s="1"/>
    </row>
    <row r="558" spans="1:16" ht="89.25">
      <c r="A558" s="2">
        <v>7817</v>
      </c>
      <c r="B558" s="2" t="s">
        <v>528</v>
      </c>
      <c r="C558" s="13">
        <v>3313485</v>
      </c>
      <c r="D558" s="3" t="s">
        <v>523</v>
      </c>
      <c r="E558" s="2" t="s">
        <v>390</v>
      </c>
      <c r="F558" s="2">
        <v>796</v>
      </c>
      <c r="G558" s="2" t="s">
        <v>3</v>
      </c>
      <c r="H558" s="7">
        <v>1</v>
      </c>
      <c r="I558" s="2">
        <v>45000000</v>
      </c>
      <c r="J558" s="2" t="s">
        <v>4</v>
      </c>
      <c r="K558" s="7">
        <v>1900</v>
      </c>
      <c r="L558" s="4" t="s">
        <v>237</v>
      </c>
      <c r="M558" s="4" t="s">
        <v>22</v>
      </c>
      <c r="N558" s="4" t="s">
        <v>9</v>
      </c>
      <c r="O558" s="2" t="s">
        <v>70</v>
      </c>
      <c r="P558" s="1"/>
    </row>
    <row r="559" spans="1:16" ht="25.5">
      <c r="A559" s="2">
        <v>7821</v>
      </c>
      <c r="B559" s="2">
        <v>51</v>
      </c>
      <c r="C559" s="13" t="s">
        <v>246</v>
      </c>
      <c r="D559" s="3" t="s">
        <v>293</v>
      </c>
      <c r="E559" s="2" t="s">
        <v>390</v>
      </c>
      <c r="F559" s="2">
        <v>796</v>
      </c>
      <c r="G559" s="2" t="s">
        <v>3</v>
      </c>
      <c r="H559" s="7" t="s">
        <v>147</v>
      </c>
      <c r="I559" s="2">
        <v>45000000</v>
      </c>
      <c r="J559" s="2" t="s">
        <v>4</v>
      </c>
      <c r="K559" s="7">
        <v>5000.495</v>
      </c>
      <c r="L559" s="4">
        <v>4.2013</v>
      </c>
      <c r="M559" s="4" t="s">
        <v>22</v>
      </c>
      <c r="N559" s="4" t="s">
        <v>9</v>
      </c>
      <c r="O559" s="4" t="s">
        <v>70</v>
      </c>
      <c r="P559" s="1"/>
    </row>
    <row r="560" spans="1:16" ht="102">
      <c r="A560" s="2">
        <v>7823</v>
      </c>
      <c r="B560" s="2" t="s">
        <v>194</v>
      </c>
      <c r="C560" s="13">
        <v>7425010</v>
      </c>
      <c r="D560" s="3" t="s">
        <v>982</v>
      </c>
      <c r="E560" s="2" t="s">
        <v>390</v>
      </c>
      <c r="F560" s="2">
        <v>796</v>
      </c>
      <c r="G560" s="2" t="s">
        <v>3</v>
      </c>
      <c r="H560" s="7">
        <v>1</v>
      </c>
      <c r="I560" s="2">
        <v>45000000</v>
      </c>
      <c r="J560" s="2" t="s">
        <v>4</v>
      </c>
      <c r="K560" s="7">
        <v>14400</v>
      </c>
      <c r="L560" s="4">
        <v>5.2013</v>
      </c>
      <c r="M560" s="4" t="s">
        <v>22</v>
      </c>
      <c r="N560" s="4" t="s">
        <v>9</v>
      </c>
      <c r="O560" s="2" t="s">
        <v>70</v>
      </c>
      <c r="P560" s="1"/>
    </row>
    <row r="561" spans="1:16" ht="89.25">
      <c r="A561" s="2">
        <v>7826</v>
      </c>
      <c r="B561" s="2" t="s">
        <v>438</v>
      </c>
      <c r="C561" s="13" t="s">
        <v>439</v>
      </c>
      <c r="D561" s="3" t="s">
        <v>437</v>
      </c>
      <c r="E561" s="2" t="s">
        <v>390</v>
      </c>
      <c r="F561" s="2">
        <v>796</v>
      </c>
      <c r="G561" s="2" t="s">
        <v>3</v>
      </c>
      <c r="H561" s="7">
        <v>1</v>
      </c>
      <c r="I561" s="2">
        <v>45000000</v>
      </c>
      <c r="J561" s="2" t="s">
        <v>4</v>
      </c>
      <c r="K561" s="7">
        <v>1116.16</v>
      </c>
      <c r="L561" s="4">
        <v>4.2013</v>
      </c>
      <c r="M561" s="4">
        <v>12.2013</v>
      </c>
      <c r="N561" s="4" t="s">
        <v>9</v>
      </c>
      <c r="O561" s="2" t="s">
        <v>70</v>
      </c>
      <c r="P561" s="1"/>
    </row>
    <row r="562" spans="1:16" ht="25.5">
      <c r="A562" s="2">
        <v>7834</v>
      </c>
      <c r="B562" s="2" t="s">
        <v>192</v>
      </c>
      <c r="C562" s="13">
        <v>3611000</v>
      </c>
      <c r="D562" s="3" t="s">
        <v>838</v>
      </c>
      <c r="E562" s="2" t="s">
        <v>390</v>
      </c>
      <c r="F562" s="2">
        <v>796</v>
      </c>
      <c r="G562" s="2" t="s">
        <v>3</v>
      </c>
      <c r="H562" s="7" t="s">
        <v>6</v>
      </c>
      <c r="I562" s="2">
        <v>45000000</v>
      </c>
      <c r="J562" s="2" t="s">
        <v>4</v>
      </c>
      <c r="K562" s="7">
        <f>98390540.4964/1.18/1000</f>
        <v>83381.81398</v>
      </c>
      <c r="L562" s="4" t="s">
        <v>237</v>
      </c>
      <c r="M562" s="4">
        <v>12.2013</v>
      </c>
      <c r="N562" s="4" t="s">
        <v>9</v>
      </c>
      <c r="O562" s="4" t="s">
        <v>70</v>
      </c>
      <c r="P562" s="1"/>
    </row>
    <row r="563" spans="1:16" ht="38.25">
      <c r="A563" s="2">
        <v>7836</v>
      </c>
      <c r="B563" s="13" t="s">
        <v>165</v>
      </c>
      <c r="C563" s="13">
        <v>7260000</v>
      </c>
      <c r="D563" s="3" t="s">
        <v>845</v>
      </c>
      <c r="E563" s="2" t="s">
        <v>390</v>
      </c>
      <c r="F563" s="2">
        <v>796</v>
      </c>
      <c r="G563" s="2" t="s">
        <v>245</v>
      </c>
      <c r="H563" s="7">
        <v>1</v>
      </c>
      <c r="I563" s="2">
        <v>45000000</v>
      </c>
      <c r="J563" s="2" t="s">
        <v>4</v>
      </c>
      <c r="K563" s="7">
        <f>26752000/1000</f>
        <v>26752</v>
      </c>
      <c r="L563" s="4">
        <v>4.2013</v>
      </c>
      <c r="M563" s="4">
        <v>12.2013</v>
      </c>
      <c r="N563" s="4" t="s">
        <v>9</v>
      </c>
      <c r="O563" s="2" t="s">
        <v>80</v>
      </c>
      <c r="P563" s="1"/>
    </row>
    <row r="564" spans="1:16" ht="12.75">
      <c r="A564" s="2">
        <v>7839</v>
      </c>
      <c r="B564" s="2" t="s">
        <v>192</v>
      </c>
      <c r="C564" s="13">
        <v>3611000</v>
      </c>
      <c r="D564" s="3" t="s">
        <v>269</v>
      </c>
      <c r="E564" s="2" t="s">
        <v>390</v>
      </c>
      <c r="F564" s="2">
        <v>796</v>
      </c>
      <c r="G564" s="2" t="s">
        <v>3</v>
      </c>
      <c r="H564" s="7" t="s">
        <v>6</v>
      </c>
      <c r="I564" s="2">
        <v>45000000</v>
      </c>
      <c r="J564" s="2" t="s">
        <v>4</v>
      </c>
      <c r="K564" s="7">
        <f>13638641.04/1000</f>
        <v>13638.641039999999</v>
      </c>
      <c r="L564" s="4" t="s">
        <v>237</v>
      </c>
      <c r="M564" s="4">
        <v>12.2013</v>
      </c>
      <c r="N564" s="4" t="s">
        <v>9</v>
      </c>
      <c r="O564" s="4" t="s">
        <v>70</v>
      </c>
      <c r="P564" s="1"/>
    </row>
    <row r="565" spans="1:16" ht="38.25">
      <c r="A565" s="2">
        <v>7840</v>
      </c>
      <c r="B565" s="2" t="s">
        <v>841</v>
      </c>
      <c r="C565" s="8">
        <v>2919050</v>
      </c>
      <c r="D565" s="3" t="s">
        <v>839</v>
      </c>
      <c r="E565" s="2" t="s">
        <v>390</v>
      </c>
      <c r="F565" s="2">
        <v>796</v>
      </c>
      <c r="G565" s="2" t="s">
        <v>3</v>
      </c>
      <c r="H565" s="7" t="s">
        <v>147</v>
      </c>
      <c r="I565" s="2">
        <v>45000000</v>
      </c>
      <c r="J565" s="2" t="s">
        <v>4</v>
      </c>
      <c r="K565" s="7">
        <f>16289832.55/1000</f>
        <v>16289.832550000001</v>
      </c>
      <c r="L565" s="4" t="s">
        <v>237</v>
      </c>
      <c r="M565" s="4">
        <v>12.2013</v>
      </c>
      <c r="N565" s="4" t="s">
        <v>9</v>
      </c>
      <c r="O565" s="4" t="s">
        <v>70</v>
      </c>
      <c r="P565" s="1"/>
    </row>
    <row r="566" spans="1:16" ht="51">
      <c r="A566" s="2">
        <v>7870</v>
      </c>
      <c r="B566" s="2" t="s">
        <v>608</v>
      </c>
      <c r="C566" s="13">
        <v>6613010</v>
      </c>
      <c r="D566" s="3" t="s">
        <v>843</v>
      </c>
      <c r="E566" s="2" t="s">
        <v>390</v>
      </c>
      <c r="F566" s="2">
        <v>796</v>
      </c>
      <c r="G566" s="2" t="s">
        <v>3</v>
      </c>
      <c r="H566" s="7">
        <v>1</v>
      </c>
      <c r="I566" s="2">
        <v>45000000</v>
      </c>
      <c r="J566" s="2" t="s">
        <v>4</v>
      </c>
      <c r="K566" s="7">
        <f>22301271.5/1000</f>
        <v>22301.2715</v>
      </c>
      <c r="L566" s="4" t="s">
        <v>515</v>
      </c>
      <c r="M566" s="4" t="s">
        <v>844</v>
      </c>
      <c r="N566" s="4" t="s">
        <v>9</v>
      </c>
      <c r="O566" s="2" t="s">
        <v>70</v>
      </c>
      <c r="P566" s="1"/>
    </row>
    <row r="567" spans="1:16" ht="25.5">
      <c r="A567" s="2">
        <v>7882</v>
      </c>
      <c r="B567" s="2">
        <v>30</v>
      </c>
      <c r="C567" s="8">
        <v>30000000</v>
      </c>
      <c r="D567" s="3" t="s">
        <v>859</v>
      </c>
      <c r="E567" s="2" t="s">
        <v>390</v>
      </c>
      <c r="F567" s="2">
        <v>796</v>
      </c>
      <c r="G567" s="2" t="s">
        <v>3</v>
      </c>
      <c r="H567" s="7" t="s">
        <v>147</v>
      </c>
      <c r="I567" s="2">
        <v>45000000</v>
      </c>
      <c r="J567" s="2" t="s">
        <v>4</v>
      </c>
      <c r="K567" s="7">
        <f>329137703.126401/1000</f>
        <v>329137.703126401</v>
      </c>
      <c r="L567" s="4">
        <v>5.2013</v>
      </c>
      <c r="M567" s="4" t="s">
        <v>22</v>
      </c>
      <c r="N567" s="4" t="s">
        <v>9</v>
      </c>
      <c r="O567" s="2" t="s">
        <v>80</v>
      </c>
      <c r="P567" s="1"/>
    </row>
    <row r="568" spans="1:16" ht="76.5">
      <c r="A568" s="2">
        <v>7884</v>
      </c>
      <c r="B568" s="2">
        <v>74</v>
      </c>
      <c r="C568" s="13" t="s">
        <v>853</v>
      </c>
      <c r="D568" s="3" t="s">
        <v>848</v>
      </c>
      <c r="E568" s="2" t="s">
        <v>390</v>
      </c>
      <c r="F568" s="2">
        <v>796</v>
      </c>
      <c r="G568" s="2" t="s">
        <v>3</v>
      </c>
      <c r="H568" s="7">
        <v>1</v>
      </c>
      <c r="I568" s="2">
        <v>45000000</v>
      </c>
      <c r="J568" s="2" t="s">
        <v>4</v>
      </c>
      <c r="K568" s="7" t="s">
        <v>618</v>
      </c>
      <c r="L568" s="4">
        <v>5.2013</v>
      </c>
      <c r="M568" s="4" t="s">
        <v>22</v>
      </c>
      <c r="N568" s="4" t="s">
        <v>9</v>
      </c>
      <c r="O568" s="2" t="s">
        <v>70</v>
      </c>
      <c r="P568" s="1"/>
    </row>
    <row r="569" spans="1:16" ht="25.5">
      <c r="A569" s="2">
        <v>7885</v>
      </c>
      <c r="B569" s="2">
        <v>29</v>
      </c>
      <c r="C569" s="8" t="s">
        <v>852</v>
      </c>
      <c r="D569" s="3" t="s">
        <v>851</v>
      </c>
      <c r="E569" s="2" t="s">
        <v>390</v>
      </c>
      <c r="F569" s="2">
        <v>796</v>
      </c>
      <c r="G569" s="2" t="s">
        <v>3</v>
      </c>
      <c r="H569" s="7">
        <v>1</v>
      </c>
      <c r="I569" s="2">
        <v>45000000</v>
      </c>
      <c r="J569" s="2" t="s">
        <v>4</v>
      </c>
      <c r="K569" s="7">
        <v>75082.40851000001</v>
      </c>
      <c r="L569" s="4" t="s">
        <v>237</v>
      </c>
      <c r="M569" s="4" t="s">
        <v>22</v>
      </c>
      <c r="N569" s="4" t="s">
        <v>9</v>
      </c>
      <c r="O569" s="2" t="s">
        <v>70</v>
      </c>
      <c r="P569" s="1"/>
    </row>
    <row r="570" spans="1:16" ht="63.75">
      <c r="A570" s="2">
        <v>7896</v>
      </c>
      <c r="B570" s="2" t="s">
        <v>170</v>
      </c>
      <c r="C570" s="13" t="s">
        <v>231</v>
      </c>
      <c r="D570" s="3" t="s">
        <v>850</v>
      </c>
      <c r="E570" s="2" t="s">
        <v>390</v>
      </c>
      <c r="F570" s="2">
        <v>796</v>
      </c>
      <c r="G570" s="2" t="s">
        <v>3</v>
      </c>
      <c r="H570" s="7">
        <v>1</v>
      </c>
      <c r="I570" s="2">
        <v>45000000</v>
      </c>
      <c r="J570" s="2" t="s">
        <v>4</v>
      </c>
      <c r="K570" s="7">
        <v>900</v>
      </c>
      <c r="L570" s="4">
        <v>5.2013</v>
      </c>
      <c r="M570" s="4" t="s">
        <v>22</v>
      </c>
      <c r="N570" s="4" t="s">
        <v>9</v>
      </c>
      <c r="O570" s="2" t="s">
        <v>70</v>
      </c>
      <c r="P570" s="1"/>
    </row>
    <row r="571" spans="1:16" ht="51">
      <c r="A571" s="2">
        <v>7897</v>
      </c>
      <c r="B571" s="2" t="s">
        <v>170</v>
      </c>
      <c r="C571" s="13">
        <v>7260000</v>
      </c>
      <c r="D571" s="3" t="s">
        <v>849</v>
      </c>
      <c r="E571" s="2" t="s">
        <v>390</v>
      </c>
      <c r="F571" s="2">
        <v>796</v>
      </c>
      <c r="G571" s="2" t="s">
        <v>3</v>
      </c>
      <c r="H571" s="7">
        <v>1</v>
      </c>
      <c r="I571" s="2">
        <v>45000000</v>
      </c>
      <c r="J571" s="2" t="s">
        <v>4</v>
      </c>
      <c r="K571" s="7">
        <f>1008927.93/1000</f>
        <v>1008.9279300000001</v>
      </c>
      <c r="L571" s="4">
        <v>5.2013</v>
      </c>
      <c r="M571" s="4" t="s">
        <v>22</v>
      </c>
      <c r="N571" s="4" t="s">
        <v>9</v>
      </c>
      <c r="O571" s="2" t="s">
        <v>70</v>
      </c>
      <c r="P571" s="1"/>
    </row>
    <row r="572" spans="1:16" ht="51">
      <c r="A572" s="2">
        <v>7916</v>
      </c>
      <c r="B572" s="5" t="s">
        <v>90</v>
      </c>
      <c r="C572" s="13" t="s">
        <v>247</v>
      </c>
      <c r="D572" s="11" t="s">
        <v>383</v>
      </c>
      <c r="E572" s="2" t="s">
        <v>390</v>
      </c>
      <c r="F572" s="2">
        <v>796</v>
      </c>
      <c r="G572" s="2" t="s">
        <v>143</v>
      </c>
      <c r="H572" s="7">
        <v>1</v>
      </c>
      <c r="I572" s="2">
        <v>45000000</v>
      </c>
      <c r="J572" s="2" t="s">
        <v>4</v>
      </c>
      <c r="K572" s="7">
        <f>823092450/1000</f>
        <v>823092.45</v>
      </c>
      <c r="L572" s="4">
        <v>5.2013</v>
      </c>
      <c r="M572" s="4" t="s">
        <v>22</v>
      </c>
      <c r="N572" s="4" t="s">
        <v>9</v>
      </c>
      <c r="O572" s="4" t="s">
        <v>70</v>
      </c>
      <c r="P572" s="1"/>
    </row>
    <row r="573" spans="1:16" ht="76.5">
      <c r="A573" s="2">
        <v>7917</v>
      </c>
      <c r="B573" s="5" t="s">
        <v>90</v>
      </c>
      <c r="C573" s="13" t="s">
        <v>247</v>
      </c>
      <c r="D573" s="11" t="s">
        <v>384</v>
      </c>
      <c r="E573" s="2" t="s">
        <v>390</v>
      </c>
      <c r="F573" s="2">
        <v>796</v>
      </c>
      <c r="G573" s="2" t="s">
        <v>143</v>
      </c>
      <c r="H573" s="7">
        <v>1</v>
      </c>
      <c r="I573" s="2">
        <v>45000000</v>
      </c>
      <c r="J573" s="2" t="s">
        <v>4</v>
      </c>
      <c r="K573" s="7">
        <f>317143.51</f>
        <v>317143.51</v>
      </c>
      <c r="L573" s="4">
        <v>5.2013</v>
      </c>
      <c r="M573" s="4" t="s">
        <v>22</v>
      </c>
      <c r="N573" s="4" t="s">
        <v>9</v>
      </c>
      <c r="O573" s="4" t="s">
        <v>70</v>
      </c>
      <c r="P573" s="1"/>
    </row>
    <row r="574" spans="1:16" ht="51">
      <c r="A574" s="2">
        <v>7918</v>
      </c>
      <c r="B574" s="5" t="s">
        <v>90</v>
      </c>
      <c r="C574" s="13" t="s">
        <v>247</v>
      </c>
      <c r="D574" s="11" t="s">
        <v>382</v>
      </c>
      <c r="E574" s="2" t="s">
        <v>390</v>
      </c>
      <c r="F574" s="2">
        <v>796</v>
      </c>
      <c r="G574" s="2" t="s">
        <v>143</v>
      </c>
      <c r="H574" s="7">
        <v>1</v>
      </c>
      <c r="I574" s="2">
        <v>45000000</v>
      </c>
      <c r="J574" s="2" t="s">
        <v>4</v>
      </c>
      <c r="K574" s="7">
        <f>364184330/1000</f>
        <v>364184.33</v>
      </c>
      <c r="L574" s="4">
        <v>5.2013</v>
      </c>
      <c r="M574" s="4" t="s">
        <v>22</v>
      </c>
      <c r="N574" s="4" t="s">
        <v>9</v>
      </c>
      <c r="O574" s="4" t="s">
        <v>70</v>
      </c>
      <c r="P574" s="1"/>
    </row>
    <row r="575" spans="1:16" ht="25.5">
      <c r="A575" s="2">
        <v>7934</v>
      </c>
      <c r="B575" s="2" t="s">
        <v>94</v>
      </c>
      <c r="C575" s="13" t="s">
        <v>406</v>
      </c>
      <c r="D575" s="3" t="s">
        <v>854</v>
      </c>
      <c r="E575" s="2" t="s">
        <v>390</v>
      </c>
      <c r="F575" s="2">
        <v>168</v>
      </c>
      <c r="G575" s="2" t="s">
        <v>98</v>
      </c>
      <c r="H575" s="7">
        <v>16679.8840000001</v>
      </c>
      <c r="I575" s="2">
        <v>45000000</v>
      </c>
      <c r="J575" s="2" t="s">
        <v>4</v>
      </c>
      <c r="K575" s="7">
        <f>1033626624.5348/1000</f>
        <v>1033626.6245348001</v>
      </c>
      <c r="L575" s="4">
        <v>5.2013</v>
      </c>
      <c r="M575" s="4">
        <v>12.2013</v>
      </c>
      <c r="N575" s="4" t="s">
        <v>9</v>
      </c>
      <c r="O575" s="4" t="s">
        <v>70</v>
      </c>
      <c r="P575" s="1"/>
    </row>
    <row r="576" spans="1:16" ht="51">
      <c r="A576" s="2">
        <v>7937</v>
      </c>
      <c r="B576" s="2" t="s">
        <v>163</v>
      </c>
      <c r="C576" s="13">
        <v>7220000</v>
      </c>
      <c r="D576" s="3" t="s">
        <v>855</v>
      </c>
      <c r="E576" s="2" t="s">
        <v>390</v>
      </c>
      <c r="F576" s="2">
        <v>796</v>
      </c>
      <c r="G576" s="2" t="s">
        <v>3</v>
      </c>
      <c r="H576" s="7">
        <v>436</v>
      </c>
      <c r="I576" s="2">
        <v>45000000</v>
      </c>
      <c r="J576" s="2" t="s">
        <v>4</v>
      </c>
      <c r="K576" s="7">
        <f>12033865.47/1000</f>
        <v>12033.86547</v>
      </c>
      <c r="L576" s="4">
        <v>5.2013</v>
      </c>
      <c r="M576" s="4">
        <v>12.2013</v>
      </c>
      <c r="N576" s="4" t="s">
        <v>9</v>
      </c>
      <c r="O576" s="4" t="s">
        <v>70</v>
      </c>
      <c r="P576" s="1"/>
    </row>
    <row r="577" spans="1:16" ht="38.25">
      <c r="A577" s="2">
        <v>7938</v>
      </c>
      <c r="B577" s="2" t="s">
        <v>858</v>
      </c>
      <c r="C577" s="13">
        <v>7523000</v>
      </c>
      <c r="D577" s="3" t="s">
        <v>856</v>
      </c>
      <c r="E577" s="2" t="s">
        <v>390</v>
      </c>
      <c r="F577" s="2">
        <v>796</v>
      </c>
      <c r="G577" s="2" t="s">
        <v>3</v>
      </c>
      <c r="H577" s="7">
        <v>1</v>
      </c>
      <c r="I577" s="2">
        <v>45000000</v>
      </c>
      <c r="J577" s="2" t="s">
        <v>4</v>
      </c>
      <c r="K577" s="7">
        <v>1025</v>
      </c>
      <c r="L577" s="4">
        <v>5.2013</v>
      </c>
      <c r="M577" s="4">
        <v>12.2013</v>
      </c>
      <c r="N577" s="4" t="s">
        <v>9</v>
      </c>
      <c r="O577" s="4" t="s">
        <v>70</v>
      </c>
      <c r="P577" s="1"/>
    </row>
    <row r="578" spans="1:16" ht="51">
      <c r="A578" s="2">
        <v>7940</v>
      </c>
      <c r="B578" s="4" t="s">
        <v>114</v>
      </c>
      <c r="C578" s="13">
        <v>4560593</v>
      </c>
      <c r="D578" s="3" t="s">
        <v>865</v>
      </c>
      <c r="E578" s="2" t="s">
        <v>390</v>
      </c>
      <c r="F578" s="2">
        <v>796</v>
      </c>
      <c r="G578" s="2" t="s">
        <v>3</v>
      </c>
      <c r="H578" s="7">
        <v>1</v>
      </c>
      <c r="I578" s="2">
        <v>45000000</v>
      </c>
      <c r="J578" s="2" t="s">
        <v>4</v>
      </c>
      <c r="K578" s="7">
        <f>9427318.16/1000</f>
        <v>9427.31816</v>
      </c>
      <c r="L578" s="4">
        <v>5.2013</v>
      </c>
      <c r="M578" s="4">
        <v>12.2013</v>
      </c>
      <c r="N578" s="4" t="s">
        <v>9</v>
      </c>
      <c r="O578" s="4" t="s">
        <v>70</v>
      </c>
      <c r="P578" s="1"/>
    </row>
    <row r="579" spans="1:16" ht="38.25">
      <c r="A579" s="2">
        <v>7941</v>
      </c>
      <c r="B579" s="4" t="s">
        <v>114</v>
      </c>
      <c r="C579" s="13">
        <v>4560593</v>
      </c>
      <c r="D579" s="3" t="s">
        <v>866</v>
      </c>
      <c r="E579" s="2" t="s">
        <v>390</v>
      </c>
      <c r="F579" s="2">
        <v>796</v>
      </c>
      <c r="G579" s="2" t="s">
        <v>3</v>
      </c>
      <c r="H579" s="7">
        <v>1</v>
      </c>
      <c r="I579" s="2">
        <v>45000000</v>
      </c>
      <c r="J579" s="2" t="s">
        <v>4</v>
      </c>
      <c r="K579" s="47">
        <f>7726203.86/1000</f>
        <v>7726.2038600000005</v>
      </c>
      <c r="L579" s="4">
        <v>5.2013</v>
      </c>
      <c r="M579" s="4">
        <v>12.2013</v>
      </c>
      <c r="N579" s="4" t="s">
        <v>9</v>
      </c>
      <c r="O579" s="4" t="s">
        <v>70</v>
      </c>
      <c r="P579" s="1"/>
    </row>
    <row r="580" spans="1:16" ht="51">
      <c r="A580" s="2">
        <v>7942</v>
      </c>
      <c r="B580" s="4" t="s">
        <v>114</v>
      </c>
      <c r="C580" s="13">
        <v>4560593</v>
      </c>
      <c r="D580" s="3" t="s">
        <v>867</v>
      </c>
      <c r="E580" s="2" t="s">
        <v>390</v>
      </c>
      <c r="F580" s="2">
        <v>796</v>
      </c>
      <c r="G580" s="2" t="s">
        <v>3</v>
      </c>
      <c r="H580" s="7">
        <v>1</v>
      </c>
      <c r="I580" s="2">
        <v>45000000</v>
      </c>
      <c r="J580" s="2" t="s">
        <v>4</v>
      </c>
      <c r="K580" s="7">
        <f>6111390.86/1000</f>
        <v>6111.39086</v>
      </c>
      <c r="L580" s="4">
        <v>5.2013</v>
      </c>
      <c r="M580" s="4">
        <v>12.2013</v>
      </c>
      <c r="N580" s="4" t="s">
        <v>9</v>
      </c>
      <c r="O580" s="4" t="s">
        <v>70</v>
      </c>
      <c r="P580" s="1"/>
    </row>
    <row r="581" spans="1:16" ht="38.25">
      <c r="A581" s="2">
        <v>7943</v>
      </c>
      <c r="B581" s="4" t="s">
        <v>114</v>
      </c>
      <c r="C581" s="13">
        <v>4560593</v>
      </c>
      <c r="D581" s="3" t="s">
        <v>868</v>
      </c>
      <c r="E581" s="2" t="s">
        <v>390</v>
      </c>
      <c r="F581" s="2">
        <v>796</v>
      </c>
      <c r="G581" s="2" t="s">
        <v>3</v>
      </c>
      <c r="H581" s="7">
        <v>1</v>
      </c>
      <c r="I581" s="2">
        <v>45000000</v>
      </c>
      <c r="J581" s="2" t="s">
        <v>4</v>
      </c>
      <c r="K581" s="7">
        <f>7735889.56/1000</f>
        <v>7735.88956</v>
      </c>
      <c r="L581" s="4">
        <v>5.2013</v>
      </c>
      <c r="M581" s="4">
        <v>12.2013</v>
      </c>
      <c r="N581" s="4" t="s">
        <v>9</v>
      </c>
      <c r="O581" s="4" t="s">
        <v>70</v>
      </c>
      <c r="P581" s="1"/>
    </row>
    <row r="582" spans="1:16" ht="51">
      <c r="A582" s="2">
        <v>7944</v>
      </c>
      <c r="B582" s="4" t="s">
        <v>114</v>
      </c>
      <c r="C582" s="13">
        <v>4560593</v>
      </c>
      <c r="D582" s="3" t="s">
        <v>869</v>
      </c>
      <c r="E582" s="2" t="s">
        <v>390</v>
      </c>
      <c r="F582" s="2">
        <v>796</v>
      </c>
      <c r="G582" s="2" t="s">
        <v>3</v>
      </c>
      <c r="H582" s="7">
        <v>1</v>
      </c>
      <c r="I582" s="2">
        <v>45000000</v>
      </c>
      <c r="J582" s="2" t="s">
        <v>4</v>
      </c>
      <c r="K582" s="7">
        <f>5992580.14/1000</f>
        <v>5992.58014</v>
      </c>
      <c r="L582" s="4">
        <v>5.2013</v>
      </c>
      <c r="M582" s="4">
        <v>12.2013</v>
      </c>
      <c r="N582" s="4" t="s">
        <v>9</v>
      </c>
      <c r="O582" s="4" t="s">
        <v>70</v>
      </c>
      <c r="P582" s="1"/>
    </row>
    <row r="583" spans="1:16" ht="51">
      <c r="A583" s="2">
        <v>7945</v>
      </c>
      <c r="B583" s="4" t="s">
        <v>114</v>
      </c>
      <c r="C583" s="13">
        <v>4560593</v>
      </c>
      <c r="D583" s="3" t="s">
        <v>870</v>
      </c>
      <c r="E583" s="2" t="s">
        <v>390</v>
      </c>
      <c r="F583" s="2">
        <v>796</v>
      </c>
      <c r="G583" s="2" t="s">
        <v>3</v>
      </c>
      <c r="H583" s="7">
        <v>1</v>
      </c>
      <c r="I583" s="2">
        <v>45000000</v>
      </c>
      <c r="J583" s="2" t="s">
        <v>4</v>
      </c>
      <c r="K583" s="7">
        <f>6189590.68/1000</f>
        <v>6189.590679999999</v>
      </c>
      <c r="L583" s="4">
        <v>5.2013</v>
      </c>
      <c r="M583" s="4">
        <v>12.2013</v>
      </c>
      <c r="N583" s="4" t="s">
        <v>9</v>
      </c>
      <c r="O583" s="4" t="s">
        <v>70</v>
      </c>
      <c r="P583" s="1"/>
    </row>
    <row r="584" spans="1:16" ht="38.25">
      <c r="A584" s="2">
        <v>7946</v>
      </c>
      <c r="B584" s="4" t="s">
        <v>114</v>
      </c>
      <c r="C584" s="13">
        <v>4560593</v>
      </c>
      <c r="D584" s="3" t="s">
        <v>871</v>
      </c>
      <c r="E584" s="2" t="s">
        <v>390</v>
      </c>
      <c r="F584" s="2">
        <v>796</v>
      </c>
      <c r="G584" s="2" t="s">
        <v>3</v>
      </c>
      <c r="H584" s="7">
        <v>1</v>
      </c>
      <c r="I584" s="2">
        <v>45000000</v>
      </c>
      <c r="J584" s="2" t="s">
        <v>4</v>
      </c>
      <c r="K584" s="7">
        <f>5366853.66/1000</f>
        <v>5366.85366</v>
      </c>
      <c r="L584" s="4">
        <v>5.2013</v>
      </c>
      <c r="M584" s="4">
        <v>12.2013</v>
      </c>
      <c r="N584" s="4" t="s">
        <v>9</v>
      </c>
      <c r="O584" s="4" t="s">
        <v>70</v>
      </c>
      <c r="P584" s="1"/>
    </row>
    <row r="585" spans="1:16" ht="51">
      <c r="A585" s="2">
        <v>7947</v>
      </c>
      <c r="B585" s="4" t="s">
        <v>114</v>
      </c>
      <c r="C585" s="13">
        <v>4560593</v>
      </c>
      <c r="D585" s="3" t="s">
        <v>872</v>
      </c>
      <c r="E585" s="2" t="s">
        <v>390</v>
      </c>
      <c r="F585" s="2">
        <v>796</v>
      </c>
      <c r="G585" s="2" t="s">
        <v>3</v>
      </c>
      <c r="H585" s="7">
        <v>1</v>
      </c>
      <c r="I585" s="2">
        <v>45000000</v>
      </c>
      <c r="J585" s="2" t="s">
        <v>4</v>
      </c>
      <c r="K585" s="7">
        <f>5580994.74/1000</f>
        <v>5580.99474</v>
      </c>
      <c r="L585" s="4">
        <v>5.2013</v>
      </c>
      <c r="M585" s="4">
        <v>12.2013</v>
      </c>
      <c r="N585" s="4" t="s">
        <v>9</v>
      </c>
      <c r="O585" s="4" t="s">
        <v>70</v>
      </c>
      <c r="P585" s="1"/>
    </row>
    <row r="586" spans="1:16" ht="51">
      <c r="A586" s="2">
        <v>7948</v>
      </c>
      <c r="B586" s="4" t="s">
        <v>114</v>
      </c>
      <c r="C586" s="13">
        <v>4560593</v>
      </c>
      <c r="D586" s="3" t="s">
        <v>873</v>
      </c>
      <c r="E586" s="2" t="s">
        <v>390</v>
      </c>
      <c r="F586" s="2">
        <v>796</v>
      </c>
      <c r="G586" s="2" t="s">
        <v>3</v>
      </c>
      <c r="H586" s="7">
        <v>1</v>
      </c>
      <c r="I586" s="2">
        <v>45000000</v>
      </c>
      <c r="J586" s="2" t="s">
        <v>4</v>
      </c>
      <c r="K586" s="7">
        <f>887913.64/1000</f>
        <v>887.91364</v>
      </c>
      <c r="L586" s="4">
        <v>5.2013</v>
      </c>
      <c r="M586" s="4">
        <v>12.2013</v>
      </c>
      <c r="N586" s="4" t="s">
        <v>9</v>
      </c>
      <c r="O586" s="4" t="s">
        <v>70</v>
      </c>
      <c r="P586" s="1"/>
    </row>
    <row r="587" spans="1:16" ht="38.25">
      <c r="A587" s="2">
        <v>7963</v>
      </c>
      <c r="B587" s="2" t="s">
        <v>79</v>
      </c>
      <c r="C587" s="13">
        <v>2900000</v>
      </c>
      <c r="D587" s="3" t="s">
        <v>228</v>
      </c>
      <c r="E587" s="2" t="s">
        <v>390</v>
      </c>
      <c r="F587" s="2">
        <v>796</v>
      </c>
      <c r="G587" s="2" t="s">
        <v>3</v>
      </c>
      <c r="H587" s="7" t="s">
        <v>111</v>
      </c>
      <c r="I587" s="2">
        <v>45000000</v>
      </c>
      <c r="J587" s="2" t="s">
        <v>4</v>
      </c>
      <c r="K587" s="7">
        <v>700</v>
      </c>
      <c r="L587" s="4">
        <v>4.2013</v>
      </c>
      <c r="M587" s="4">
        <v>12.2013</v>
      </c>
      <c r="N587" s="4" t="s">
        <v>9</v>
      </c>
      <c r="O587" s="2" t="s">
        <v>70</v>
      </c>
      <c r="P587" s="1"/>
    </row>
    <row r="588" spans="1:16" ht="72.75" customHeight="1">
      <c r="A588" s="2">
        <v>7988</v>
      </c>
      <c r="B588" s="4" t="s">
        <v>114</v>
      </c>
      <c r="C588" s="13">
        <v>4560593</v>
      </c>
      <c r="D588" s="3" t="s">
        <v>874</v>
      </c>
      <c r="E588" s="2" t="s">
        <v>390</v>
      </c>
      <c r="F588" s="2">
        <v>796</v>
      </c>
      <c r="G588" s="2" t="s">
        <v>3</v>
      </c>
      <c r="H588" s="7">
        <v>1</v>
      </c>
      <c r="I588" s="2">
        <v>45000000</v>
      </c>
      <c r="J588" s="2" t="s">
        <v>4</v>
      </c>
      <c r="K588" s="7">
        <f>6431186.96/1000</f>
        <v>6431.18696</v>
      </c>
      <c r="L588" s="4">
        <v>5.2013</v>
      </c>
      <c r="M588" s="4">
        <v>12.2013</v>
      </c>
      <c r="N588" s="4" t="s">
        <v>9</v>
      </c>
      <c r="O588" s="4" t="s">
        <v>70</v>
      </c>
      <c r="P588" s="1"/>
    </row>
    <row r="589" spans="1:16" ht="76.5" customHeight="1">
      <c r="A589" s="2">
        <v>8004</v>
      </c>
      <c r="B589" s="2" t="s">
        <v>170</v>
      </c>
      <c r="C589" s="13" t="s">
        <v>231</v>
      </c>
      <c r="D589" s="3" t="s">
        <v>440</v>
      </c>
      <c r="E589" s="2" t="s">
        <v>390</v>
      </c>
      <c r="F589" s="2">
        <v>796</v>
      </c>
      <c r="G589" s="2" t="s">
        <v>3</v>
      </c>
      <c r="H589" s="7" t="s">
        <v>147</v>
      </c>
      <c r="I589" s="2">
        <v>45000000</v>
      </c>
      <c r="J589" s="2" t="s">
        <v>4</v>
      </c>
      <c r="K589" s="7">
        <v>16000</v>
      </c>
      <c r="L589" s="4">
        <v>5.2013</v>
      </c>
      <c r="M589" s="4" t="s">
        <v>22</v>
      </c>
      <c r="N589" s="4" t="s">
        <v>9</v>
      </c>
      <c r="O589" s="2" t="s">
        <v>80</v>
      </c>
      <c r="P589" s="1"/>
    </row>
    <row r="590" spans="1:16" ht="76.5" customHeight="1">
      <c r="A590" s="2">
        <v>8005</v>
      </c>
      <c r="B590" s="8" t="s">
        <v>20</v>
      </c>
      <c r="C590" s="8">
        <v>2944110</v>
      </c>
      <c r="D590" s="3" t="s">
        <v>443</v>
      </c>
      <c r="E590" s="2" t="s">
        <v>444</v>
      </c>
      <c r="F590" s="2">
        <v>796</v>
      </c>
      <c r="G590" s="2" t="s">
        <v>3</v>
      </c>
      <c r="H590" s="7">
        <v>1</v>
      </c>
      <c r="I590" s="2">
        <v>45000000</v>
      </c>
      <c r="J590" s="2" t="s">
        <v>4</v>
      </c>
      <c r="K590" s="7">
        <v>1200</v>
      </c>
      <c r="L590" s="4">
        <v>5.2013</v>
      </c>
      <c r="M590" s="4" t="s">
        <v>22</v>
      </c>
      <c r="N590" s="4" t="s">
        <v>9</v>
      </c>
      <c r="O590" s="2" t="s">
        <v>70</v>
      </c>
      <c r="P590" s="1"/>
    </row>
    <row r="591" spans="1:16" ht="89.25" customHeight="1">
      <c r="A591" s="2">
        <v>8006</v>
      </c>
      <c r="B591" s="13">
        <v>90</v>
      </c>
      <c r="C591" s="13">
        <v>9000000</v>
      </c>
      <c r="D591" s="3" t="s">
        <v>445</v>
      </c>
      <c r="E591" s="2" t="s">
        <v>446</v>
      </c>
      <c r="F591" s="2">
        <v>796</v>
      </c>
      <c r="G591" s="2" t="s">
        <v>3</v>
      </c>
      <c r="H591" s="7">
        <v>1</v>
      </c>
      <c r="I591" s="2">
        <v>45000000</v>
      </c>
      <c r="J591" s="2" t="s">
        <v>4</v>
      </c>
      <c r="K591" s="7">
        <v>2500</v>
      </c>
      <c r="L591" s="4">
        <v>5.2013</v>
      </c>
      <c r="M591" s="4" t="s">
        <v>22</v>
      </c>
      <c r="N591" s="4" t="s">
        <v>9</v>
      </c>
      <c r="O591" s="2" t="s">
        <v>70</v>
      </c>
      <c r="P591" s="1"/>
    </row>
    <row r="592" spans="1:16" ht="151.5" customHeight="1">
      <c r="A592" s="2">
        <v>8007</v>
      </c>
      <c r="B592" s="15" t="s">
        <v>168</v>
      </c>
      <c r="C592" s="13">
        <v>8040000</v>
      </c>
      <c r="D592" s="3" t="s">
        <v>613</v>
      </c>
      <c r="E592" s="2" t="s">
        <v>390</v>
      </c>
      <c r="F592" s="2">
        <v>796</v>
      </c>
      <c r="G592" s="2" t="s">
        <v>3</v>
      </c>
      <c r="H592" s="7">
        <v>1</v>
      </c>
      <c r="I592" s="2">
        <v>45000000</v>
      </c>
      <c r="J592" s="2" t="s">
        <v>4</v>
      </c>
      <c r="K592" s="7">
        <f>3360169.49/1000</f>
        <v>3360.16949</v>
      </c>
      <c r="L592" s="4">
        <v>5.2013</v>
      </c>
      <c r="M592" s="4">
        <v>12.2013</v>
      </c>
      <c r="N592" s="4" t="s">
        <v>9</v>
      </c>
      <c r="O592" s="2" t="s">
        <v>70</v>
      </c>
      <c r="P592" s="1"/>
    </row>
    <row r="593" spans="1:16" ht="76.5" customHeight="1">
      <c r="A593" s="2">
        <v>8023</v>
      </c>
      <c r="B593" s="2" t="s">
        <v>414</v>
      </c>
      <c r="C593" s="13">
        <v>7010000</v>
      </c>
      <c r="D593" s="3" t="s">
        <v>876</v>
      </c>
      <c r="E593" s="2" t="s">
        <v>390</v>
      </c>
      <c r="F593" s="2">
        <v>796</v>
      </c>
      <c r="G593" s="2" t="s">
        <v>3</v>
      </c>
      <c r="H593" s="7" t="s">
        <v>147</v>
      </c>
      <c r="I593" s="2">
        <v>45000000</v>
      </c>
      <c r="J593" s="2" t="s">
        <v>4</v>
      </c>
      <c r="K593" s="7" t="s">
        <v>923</v>
      </c>
      <c r="L593" s="4">
        <v>6.2013</v>
      </c>
      <c r="M593" s="4">
        <v>12.2015</v>
      </c>
      <c r="N593" s="4" t="s">
        <v>9</v>
      </c>
      <c r="O593" s="2" t="s">
        <v>70</v>
      </c>
      <c r="P593" s="1"/>
    </row>
    <row r="594" spans="1:16" ht="65.25" customHeight="1">
      <c r="A594" s="2">
        <v>8028</v>
      </c>
      <c r="B594" s="2" t="s">
        <v>163</v>
      </c>
      <c r="C594" s="13">
        <v>7220000</v>
      </c>
      <c r="D594" s="3" t="s">
        <v>877</v>
      </c>
      <c r="E594" s="2" t="s">
        <v>390</v>
      </c>
      <c r="F594" s="2">
        <v>796</v>
      </c>
      <c r="G594" s="2" t="s">
        <v>3</v>
      </c>
      <c r="H594" s="7" t="s">
        <v>147</v>
      </c>
      <c r="I594" s="2">
        <v>45000000</v>
      </c>
      <c r="J594" s="2" t="s">
        <v>4</v>
      </c>
      <c r="K594" s="24">
        <f>1047033.6/1000/1.18</f>
        <v>887.3166101694916</v>
      </c>
      <c r="L594" s="4" t="s">
        <v>126</v>
      </c>
      <c r="M594" s="4" t="s">
        <v>22</v>
      </c>
      <c r="N594" s="4" t="s">
        <v>9</v>
      </c>
      <c r="O594" s="2" t="s">
        <v>70</v>
      </c>
      <c r="P594" s="1"/>
    </row>
    <row r="595" spans="1:16" ht="78.75" customHeight="1">
      <c r="A595" s="2">
        <v>8038</v>
      </c>
      <c r="B595" s="2" t="s">
        <v>163</v>
      </c>
      <c r="C595" s="13">
        <v>7244010</v>
      </c>
      <c r="D595" s="3" t="s">
        <v>627</v>
      </c>
      <c r="E595" s="2" t="s">
        <v>390</v>
      </c>
      <c r="F595" s="2">
        <v>796</v>
      </c>
      <c r="G595" s="2" t="s">
        <v>3</v>
      </c>
      <c r="H595" s="7">
        <v>1</v>
      </c>
      <c r="I595" s="2">
        <v>45000000</v>
      </c>
      <c r="J595" s="2" t="s">
        <v>4</v>
      </c>
      <c r="K595" s="7">
        <v>21700</v>
      </c>
      <c r="L595" s="4" t="s">
        <v>126</v>
      </c>
      <c r="M595" s="4" t="s">
        <v>22</v>
      </c>
      <c r="N595" s="4" t="s">
        <v>9</v>
      </c>
      <c r="O595" s="4" t="s">
        <v>70</v>
      </c>
      <c r="P595" s="1"/>
    </row>
    <row r="596" spans="1:16" ht="63.75" customHeight="1">
      <c r="A596" s="2">
        <v>8042</v>
      </c>
      <c r="B596" s="2" t="s">
        <v>880</v>
      </c>
      <c r="C596" s="13">
        <v>6512020</v>
      </c>
      <c r="D596" s="3" t="s">
        <v>921</v>
      </c>
      <c r="E596" s="2" t="s">
        <v>390</v>
      </c>
      <c r="F596" s="2">
        <v>796</v>
      </c>
      <c r="G596" s="2" t="s">
        <v>3</v>
      </c>
      <c r="H596" s="7">
        <v>1</v>
      </c>
      <c r="I596" s="2">
        <v>45000000</v>
      </c>
      <c r="J596" s="2" t="s">
        <v>4</v>
      </c>
      <c r="K596" s="7" t="s">
        <v>922</v>
      </c>
      <c r="L596" s="4" t="s">
        <v>126</v>
      </c>
      <c r="M596" s="4" t="s">
        <v>22</v>
      </c>
      <c r="N596" s="4" t="s">
        <v>9</v>
      </c>
      <c r="O596" s="2" t="s">
        <v>70</v>
      </c>
      <c r="P596" s="1"/>
    </row>
    <row r="597" spans="1:16" ht="51" customHeight="1">
      <c r="A597" s="2">
        <v>8058</v>
      </c>
      <c r="B597" s="2" t="s">
        <v>19</v>
      </c>
      <c r="C597" s="2">
        <v>4110200</v>
      </c>
      <c r="D597" s="3" t="s">
        <v>881</v>
      </c>
      <c r="E597" s="2" t="s">
        <v>390</v>
      </c>
      <c r="F597" s="2">
        <v>796</v>
      </c>
      <c r="G597" s="2" t="s">
        <v>3</v>
      </c>
      <c r="H597" s="7">
        <v>1</v>
      </c>
      <c r="I597" s="2">
        <v>45000000</v>
      </c>
      <c r="J597" s="2" t="s">
        <v>4</v>
      </c>
      <c r="K597" s="7">
        <v>1277.8406</v>
      </c>
      <c r="L597" s="4" t="s">
        <v>235</v>
      </c>
      <c r="M597" s="4" t="s">
        <v>22</v>
      </c>
      <c r="N597" s="4" t="s">
        <v>9</v>
      </c>
      <c r="O597" s="2" t="s">
        <v>70</v>
      </c>
      <c r="P597" s="1"/>
    </row>
    <row r="598" spans="1:16" ht="114.75" customHeight="1">
      <c r="A598" s="2">
        <v>8061</v>
      </c>
      <c r="B598" s="2" t="s">
        <v>172</v>
      </c>
      <c r="C598" s="13" t="s">
        <v>173</v>
      </c>
      <c r="D598" s="3" t="s">
        <v>265</v>
      </c>
      <c r="E598" s="2" t="s">
        <v>390</v>
      </c>
      <c r="F598" s="2">
        <v>796</v>
      </c>
      <c r="G598" s="2" t="s">
        <v>3</v>
      </c>
      <c r="H598" s="7">
        <v>1</v>
      </c>
      <c r="I598" s="2">
        <v>45000000</v>
      </c>
      <c r="J598" s="2" t="s">
        <v>4</v>
      </c>
      <c r="K598" s="7">
        <v>10488.66108</v>
      </c>
      <c r="L598" s="4" t="s">
        <v>235</v>
      </c>
      <c r="M598" s="4" t="s">
        <v>22</v>
      </c>
      <c r="N598" s="4" t="s">
        <v>9</v>
      </c>
      <c r="O598" s="2" t="s">
        <v>80</v>
      </c>
      <c r="P598" s="1"/>
    </row>
    <row r="599" spans="1:16" ht="168.75" customHeight="1">
      <c r="A599" s="2">
        <v>8062</v>
      </c>
      <c r="B599" s="2" t="s">
        <v>170</v>
      </c>
      <c r="C599" s="13">
        <v>7260000</v>
      </c>
      <c r="D599" s="3" t="s">
        <v>883</v>
      </c>
      <c r="E599" s="2" t="s">
        <v>390</v>
      </c>
      <c r="F599" s="2">
        <v>796</v>
      </c>
      <c r="G599" s="2" t="s">
        <v>3</v>
      </c>
      <c r="H599" s="7">
        <v>1</v>
      </c>
      <c r="I599" s="2">
        <v>45000000</v>
      </c>
      <c r="J599" s="2" t="s">
        <v>4</v>
      </c>
      <c r="K599" s="20">
        <f>206000000/1000</f>
        <v>206000</v>
      </c>
      <c r="L599" s="4" t="s">
        <v>235</v>
      </c>
      <c r="M599" s="4" t="s">
        <v>22</v>
      </c>
      <c r="N599" s="4" t="s">
        <v>9</v>
      </c>
      <c r="O599" s="2" t="s">
        <v>70</v>
      </c>
      <c r="P599" s="1"/>
    </row>
    <row r="600" spans="1:16" ht="112.5" customHeight="1">
      <c r="A600" s="2">
        <v>8063</v>
      </c>
      <c r="B600" s="2" t="s">
        <v>165</v>
      </c>
      <c r="C600" s="13" t="s">
        <v>240</v>
      </c>
      <c r="D600" s="3" t="s">
        <v>884</v>
      </c>
      <c r="E600" s="2" t="s">
        <v>390</v>
      </c>
      <c r="F600" s="2">
        <v>796</v>
      </c>
      <c r="G600" s="2" t="s">
        <v>3</v>
      </c>
      <c r="H600" s="7">
        <v>1</v>
      </c>
      <c r="I600" s="2">
        <v>45000000</v>
      </c>
      <c r="J600" s="2" t="s">
        <v>4</v>
      </c>
      <c r="K600" s="20">
        <f>197000000/1000</f>
        <v>197000</v>
      </c>
      <c r="L600" s="4" t="s">
        <v>235</v>
      </c>
      <c r="M600" s="4" t="s">
        <v>22</v>
      </c>
      <c r="N600" s="4" t="s">
        <v>9</v>
      </c>
      <c r="O600" s="2" t="s">
        <v>70</v>
      </c>
      <c r="P600" s="1"/>
    </row>
    <row r="601" spans="1:16" ht="87" customHeight="1">
      <c r="A601" s="2">
        <v>8065</v>
      </c>
      <c r="B601" s="2">
        <v>71</v>
      </c>
      <c r="C601" s="13">
        <v>7100000</v>
      </c>
      <c r="D601" s="3" t="s">
        <v>886</v>
      </c>
      <c r="E601" s="2" t="s">
        <v>390</v>
      </c>
      <c r="F601" s="2">
        <v>796</v>
      </c>
      <c r="G601" s="2" t="s">
        <v>3</v>
      </c>
      <c r="H601" s="7">
        <v>1</v>
      </c>
      <c r="I601" s="2">
        <v>45000000</v>
      </c>
      <c r="J601" s="2" t="s">
        <v>4</v>
      </c>
      <c r="K601" s="7">
        <f>127119000/1000</f>
        <v>127119</v>
      </c>
      <c r="L601" s="4" t="s">
        <v>235</v>
      </c>
      <c r="M601" s="4" t="s">
        <v>22</v>
      </c>
      <c r="N601" s="4" t="s">
        <v>9</v>
      </c>
      <c r="O601" s="2" t="s">
        <v>70</v>
      </c>
      <c r="P601" s="1"/>
    </row>
    <row r="602" spans="1:16" ht="50.25" customHeight="1">
      <c r="A602" s="2">
        <v>8085</v>
      </c>
      <c r="B602" s="2" t="s">
        <v>438</v>
      </c>
      <c r="C602" s="13" t="s">
        <v>439</v>
      </c>
      <c r="D602" s="3" t="s">
        <v>887</v>
      </c>
      <c r="E602" s="2" t="s">
        <v>390</v>
      </c>
      <c r="F602" s="2">
        <v>796</v>
      </c>
      <c r="G602" s="2" t="s">
        <v>3</v>
      </c>
      <c r="H602" s="7">
        <v>1</v>
      </c>
      <c r="I602" s="2">
        <v>45000000</v>
      </c>
      <c r="J602" s="2" t="s">
        <v>4</v>
      </c>
      <c r="K602" s="7">
        <v>743.983</v>
      </c>
      <c r="L602" s="4" t="s">
        <v>235</v>
      </c>
      <c r="M602" s="4" t="s">
        <v>22</v>
      </c>
      <c r="N602" s="4" t="s">
        <v>9</v>
      </c>
      <c r="O602" s="2" t="s">
        <v>70</v>
      </c>
      <c r="P602" s="1"/>
    </row>
    <row r="603" spans="1:16" ht="94.5" customHeight="1">
      <c r="A603" s="2">
        <v>8097</v>
      </c>
      <c r="B603" s="2">
        <v>45</v>
      </c>
      <c r="C603" s="13">
        <v>3190786</v>
      </c>
      <c r="D603" s="3" t="s">
        <v>895</v>
      </c>
      <c r="E603" s="2" t="s">
        <v>390</v>
      </c>
      <c r="F603" s="2">
        <v>796</v>
      </c>
      <c r="G603" s="2" t="s">
        <v>3</v>
      </c>
      <c r="H603" s="7">
        <v>1</v>
      </c>
      <c r="I603" s="2">
        <v>45000000</v>
      </c>
      <c r="J603" s="2" t="s">
        <v>4</v>
      </c>
      <c r="K603" s="30">
        <f>83651000/1000</f>
        <v>83651</v>
      </c>
      <c r="L603" s="4" t="s">
        <v>235</v>
      </c>
      <c r="M603" s="4" t="s">
        <v>22</v>
      </c>
      <c r="N603" s="4" t="s">
        <v>9</v>
      </c>
      <c r="O603" s="2" t="s">
        <v>70</v>
      </c>
      <c r="P603" s="1"/>
    </row>
    <row r="604" spans="1:16" ht="114.75" customHeight="1">
      <c r="A604" s="2">
        <v>8101</v>
      </c>
      <c r="B604" s="2" t="s">
        <v>12</v>
      </c>
      <c r="C604" s="2" t="s">
        <v>392</v>
      </c>
      <c r="D604" s="3" t="s">
        <v>963</v>
      </c>
      <c r="E604" s="2" t="s">
        <v>390</v>
      </c>
      <c r="F604" s="2">
        <v>796</v>
      </c>
      <c r="G604" s="2" t="s">
        <v>3</v>
      </c>
      <c r="H604" s="7">
        <v>1</v>
      </c>
      <c r="I604" s="2">
        <v>45000000</v>
      </c>
      <c r="J604" s="2" t="s">
        <v>4</v>
      </c>
      <c r="K604" s="7">
        <v>40279.53</v>
      </c>
      <c r="L604" s="4" t="s">
        <v>244</v>
      </c>
      <c r="M604" s="4" t="s">
        <v>22</v>
      </c>
      <c r="N604" s="4" t="s">
        <v>9</v>
      </c>
      <c r="O604" s="2" t="s">
        <v>70</v>
      </c>
      <c r="P604" s="1"/>
    </row>
    <row r="605" spans="1:16" ht="51" customHeight="1">
      <c r="A605" s="2">
        <v>8102</v>
      </c>
      <c r="B605" s="2">
        <v>40</v>
      </c>
      <c r="C605" s="13">
        <v>3313530</v>
      </c>
      <c r="D605" s="3" t="s">
        <v>888</v>
      </c>
      <c r="E605" s="2" t="s">
        <v>390</v>
      </c>
      <c r="F605" s="2">
        <v>796</v>
      </c>
      <c r="G605" s="2" t="s">
        <v>3</v>
      </c>
      <c r="H605" s="7">
        <v>1</v>
      </c>
      <c r="I605" s="2">
        <v>45000000</v>
      </c>
      <c r="J605" s="2" t="s">
        <v>4</v>
      </c>
      <c r="K605" s="7">
        <v>350000</v>
      </c>
      <c r="L605" s="4" t="s">
        <v>244</v>
      </c>
      <c r="M605" s="4" t="s">
        <v>22</v>
      </c>
      <c r="N605" s="4" t="s">
        <v>9</v>
      </c>
      <c r="O605" s="2" t="s">
        <v>70</v>
      </c>
      <c r="P605" s="1"/>
    </row>
    <row r="606" spans="1:16" ht="47.25" customHeight="1">
      <c r="A606" s="2">
        <v>8104</v>
      </c>
      <c r="B606" s="2" t="s">
        <v>195</v>
      </c>
      <c r="C606" s="2">
        <v>8519000</v>
      </c>
      <c r="D606" s="3" t="s">
        <v>893</v>
      </c>
      <c r="E606" s="2" t="s">
        <v>390</v>
      </c>
      <c r="F606" s="2">
        <v>796</v>
      </c>
      <c r="G606" s="2" t="s">
        <v>3</v>
      </c>
      <c r="H606" s="7" t="s">
        <v>111</v>
      </c>
      <c r="I606" s="2">
        <v>45000000</v>
      </c>
      <c r="J606" s="2" t="s">
        <v>4</v>
      </c>
      <c r="K606" s="7">
        <v>2117.8887</v>
      </c>
      <c r="L606" s="4" t="s">
        <v>244</v>
      </c>
      <c r="M606" s="4">
        <v>12.2013</v>
      </c>
      <c r="N606" s="4" t="s">
        <v>9</v>
      </c>
      <c r="O606" s="2" t="s">
        <v>70</v>
      </c>
      <c r="P606" s="1"/>
    </row>
    <row r="607" spans="1:16" ht="126" customHeight="1">
      <c r="A607" s="2">
        <v>8112</v>
      </c>
      <c r="B607" s="2" t="s">
        <v>894</v>
      </c>
      <c r="C607" s="13">
        <v>1721310</v>
      </c>
      <c r="D607" s="3" t="s">
        <v>889</v>
      </c>
      <c r="E607" s="2" t="s">
        <v>390</v>
      </c>
      <c r="F607" s="2">
        <v>796</v>
      </c>
      <c r="G607" s="2" t="s">
        <v>3</v>
      </c>
      <c r="H607" s="7" t="s">
        <v>147</v>
      </c>
      <c r="I607" s="2">
        <v>45000000</v>
      </c>
      <c r="J607" s="2" t="s">
        <v>4</v>
      </c>
      <c r="K607" s="7">
        <v>4247.92984</v>
      </c>
      <c r="L607" s="4">
        <v>7.2013</v>
      </c>
      <c r="M607" s="4" t="s">
        <v>22</v>
      </c>
      <c r="N607" s="4" t="s">
        <v>9</v>
      </c>
      <c r="O607" s="2" t="s">
        <v>70</v>
      </c>
      <c r="P607" s="1"/>
    </row>
    <row r="608" spans="1:16" ht="58.5" customHeight="1">
      <c r="A608" s="2">
        <v>8116</v>
      </c>
      <c r="B608" s="4" t="s">
        <v>14</v>
      </c>
      <c r="C608" s="13">
        <v>7492089</v>
      </c>
      <c r="D608" s="3" t="s">
        <v>890</v>
      </c>
      <c r="E608" s="2" t="s">
        <v>390</v>
      </c>
      <c r="F608" s="2">
        <v>796</v>
      </c>
      <c r="G608" s="2" t="s">
        <v>3</v>
      </c>
      <c r="H608" s="7" t="s">
        <v>147</v>
      </c>
      <c r="I608" s="2">
        <v>45000000</v>
      </c>
      <c r="J608" s="2" t="s">
        <v>4</v>
      </c>
      <c r="K608" s="7">
        <f>1650-400</f>
        <v>1250</v>
      </c>
      <c r="L608" s="4" t="s">
        <v>244</v>
      </c>
      <c r="M608" s="4" t="s">
        <v>22</v>
      </c>
      <c r="N608" s="4" t="s">
        <v>9</v>
      </c>
      <c r="O608" s="2" t="s">
        <v>70</v>
      </c>
      <c r="P608" s="1"/>
    </row>
    <row r="609" spans="1:16" ht="38.25" customHeight="1">
      <c r="A609" s="2">
        <v>8117</v>
      </c>
      <c r="B609" s="2" t="s">
        <v>14</v>
      </c>
      <c r="C609" s="8">
        <v>2949228</v>
      </c>
      <c r="D609" s="3" t="s">
        <v>891</v>
      </c>
      <c r="E609" s="2" t="s">
        <v>390</v>
      </c>
      <c r="F609" s="2">
        <v>796</v>
      </c>
      <c r="G609" s="2" t="s">
        <v>3</v>
      </c>
      <c r="H609" s="7" t="s">
        <v>147</v>
      </c>
      <c r="I609" s="2">
        <v>45000000</v>
      </c>
      <c r="J609" s="2" t="s">
        <v>4</v>
      </c>
      <c r="K609" s="7">
        <v>6827.8148</v>
      </c>
      <c r="L609" s="4" t="s">
        <v>244</v>
      </c>
      <c r="M609" s="4" t="s">
        <v>22</v>
      </c>
      <c r="N609" s="4" t="s">
        <v>9</v>
      </c>
      <c r="O609" s="2" t="s">
        <v>70</v>
      </c>
      <c r="P609" s="1"/>
    </row>
    <row r="610" spans="1:16" ht="47.25" customHeight="1">
      <c r="A610" s="2">
        <v>8118</v>
      </c>
      <c r="B610" s="4" t="s">
        <v>128</v>
      </c>
      <c r="C610" s="8">
        <v>4521000</v>
      </c>
      <c r="D610" s="3" t="s">
        <v>892</v>
      </c>
      <c r="E610" s="2" t="s">
        <v>390</v>
      </c>
      <c r="F610" s="2">
        <v>796</v>
      </c>
      <c r="G610" s="2" t="s">
        <v>3</v>
      </c>
      <c r="H610" s="7" t="s">
        <v>147</v>
      </c>
      <c r="I610" s="2">
        <v>45000000</v>
      </c>
      <c r="J610" s="2" t="s">
        <v>4</v>
      </c>
      <c r="K610" s="7">
        <v>5800</v>
      </c>
      <c r="L610" s="4" t="s">
        <v>244</v>
      </c>
      <c r="M610" s="4" t="s">
        <v>22</v>
      </c>
      <c r="N610" s="4" t="s">
        <v>9</v>
      </c>
      <c r="O610" s="2" t="s">
        <v>70</v>
      </c>
      <c r="P610" s="1"/>
    </row>
    <row r="611" spans="1:16" ht="63.75" customHeight="1">
      <c r="A611" s="2">
        <v>8120</v>
      </c>
      <c r="B611" s="2" t="s">
        <v>90</v>
      </c>
      <c r="C611" s="13">
        <v>4521126</v>
      </c>
      <c r="D611" s="3" t="s">
        <v>898</v>
      </c>
      <c r="E611" s="2" t="s">
        <v>390</v>
      </c>
      <c r="F611" s="2">
        <v>796</v>
      </c>
      <c r="G611" s="2" t="s">
        <v>3</v>
      </c>
      <c r="H611" s="7" t="s">
        <v>147</v>
      </c>
      <c r="I611" s="2">
        <v>45000000</v>
      </c>
      <c r="J611" s="2" t="s">
        <v>4</v>
      </c>
      <c r="K611" s="20">
        <f>248215765.98/1000</f>
        <v>248215.76598</v>
      </c>
      <c r="L611" s="4" t="s">
        <v>244</v>
      </c>
      <c r="M611" s="4" t="s">
        <v>522</v>
      </c>
      <c r="N611" s="4" t="s">
        <v>9</v>
      </c>
      <c r="O611" s="2" t="s">
        <v>70</v>
      </c>
      <c r="P611" s="1"/>
    </row>
    <row r="612" spans="1:16" ht="38.25" customHeight="1">
      <c r="A612" s="2">
        <v>8123</v>
      </c>
      <c r="B612" s="4" t="s">
        <v>138</v>
      </c>
      <c r="C612" s="13">
        <v>2944160</v>
      </c>
      <c r="D612" s="3" t="s">
        <v>901</v>
      </c>
      <c r="E612" s="2" t="s">
        <v>390</v>
      </c>
      <c r="F612" s="2">
        <v>796</v>
      </c>
      <c r="G612" s="2" t="s">
        <v>3</v>
      </c>
      <c r="H612" s="7" t="s">
        <v>147</v>
      </c>
      <c r="I612" s="2">
        <v>45000000</v>
      </c>
      <c r="J612" s="2" t="s">
        <v>4</v>
      </c>
      <c r="K612" s="20">
        <f>33307473.07/1000</f>
        <v>33307.47307</v>
      </c>
      <c r="L612" s="4" t="s">
        <v>244</v>
      </c>
      <c r="M612" s="4" t="s">
        <v>22</v>
      </c>
      <c r="N612" s="4" t="s">
        <v>9</v>
      </c>
      <c r="O612" s="2" t="s">
        <v>70</v>
      </c>
      <c r="P612" s="1"/>
    </row>
    <row r="613" spans="1:16" ht="78.75" customHeight="1">
      <c r="A613" s="2">
        <v>8136</v>
      </c>
      <c r="B613" s="2" t="s">
        <v>438</v>
      </c>
      <c r="C613" s="13" t="s">
        <v>439</v>
      </c>
      <c r="D613" s="3" t="s">
        <v>903</v>
      </c>
      <c r="E613" s="2" t="s">
        <v>390</v>
      </c>
      <c r="F613" s="2">
        <v>796</v>
      </c>
      <c r="G613" s="2" t="s">
        <v>3</v>
      </c>
      <c r="H613" s="7">
        <v>1</v>
      </c>
      <c r="I613" s="2">
        <v>45000000</v>
      </c>
      <c r="J613" s="2" t="s">
        <v>4</v>
      </c>
      <c r="K613" s="7">
        <f>522+323.27</f>
        <v>845.27</v>
      </c>
      <c r="L613" s="4" t="s">
        <v>244</v>
      </c>
      <c r="M613" s="4" t="s">
        <v>22</v>
      </c>
      <c r="N613" s="4" t="s">
        <v>9</v>
      </c>
      <c r="O613" s="2" t="s">
        <v>70</v>
      </c>
      <c r="P613" s="1"/>
    </row>
    <row r="614" spans="1:16" ht="63.75" customHeight="1">
      <c r="A614" s="2">
        <v>8139</v>
      </c>
      <c r="B614" s="5" t="s">
        <v>139</v>
      </c>
      <c r="C614" s="13">
        <v>6600000</v>
      </c>
      <c r="D614" s="3" t="s">
        <v>896</v>
      </c>
      <c r="E614" s="2" t="s">
        <v>390</v>
      </c>
      <c r="F614" s="2">
        <v>796</v>
      </c>
      <c r="G614" s="2" t="s">
        <v>3</v>
      </c>
      <c r="H614" s="7">
        <v>1</v>
      </c>
      <c r="I614" s="2">
        <v>45000000</v>
      </c>
      <c r="J614" s="2" t="s">
        <v>4</v>
      </c>
      <c r="K614" s="20">
        <f>525162840/1000</f>
        <v>525162.84</v>
      </c>
      <c r="L614" s="4" t="s">
        <v>244</v>
      </c>
      <c r="M614" s="4" t="s">
        <v>987</v>
      </c>
      <c r="N614" s="4" t="s">
        <v>9</v>
      </c>
      <c r="O614" s="2" t="s">
        <v>70</v>
      </c>
      <c r="P614" s="1"/>
    </row>
    <row r="615" spans="1:16" ht="51" customHeight="1">
      <c r="A615" s="2">
        <v>8140</v>
      </c>
      <c r="B615" s="2" t="s">
        <v>90</v>
      </c>
      <c r="C615" s="13">
        <v>4521126</v>
      </c>
      <c r="D615" s="3" t="s">
        <v>897</v>
      </c>
      <c r="E615" s="2" t="s">
        <v>390</v>
      </c>
      <c r="F615" s="2">
        <v>796</v>
      </c>
      <c r="G615" s="2" t="s">
        <v>3</v>
      </c>
      <c r="H615" s="7">
        <v>1</v>
      </c>
      <c r="I615" s="2">
        <v>45000000</v>
      </c>
      <c r="J615" s="2" t="s">
        <v>4</v>
      </c>
      <c r="K615" s="7">
        <v>213411.494</v>
      </c>
      <c r="L615" s="4" t="s">
        <v>244</v>
      </c>
      <c r="M615" s="4" t="s">
        <v>22</v>
      </c>
      <c r="N615" s="4" t="s">
        <v>9</v>
      </c>
      <c r="O615" s="2" t="s">
        <v>70</v>
      </c>
      <c r="P615" s="1"/>
    </row>
    <row r="616" spans="1:16" ht="63.75" customHeight="1">
      <c r="A616" s="2">
        <v>8145</v>
      </c>
      <c r="B616" s="2" t="s">
        <v>148</v>
      </c>
      <c r="C616" s="13">
        <v>3315600</v>
      </c>
      <c r="D616" s="3" t="s">
        <v>899</v>
      </c>
      <c r="E616" s="2" t="s">
        <v>390</v>
      </c>
      <c r="F616" s="2">
        <v>796</v>
      </c>
      <c r="G616" s="2" t="s">
        <v>3</v>
      </c>
      <c r="H616" s="7">
        <v>1</v>
      </c>
      <c r="I616" s="2">
        <v>45000000</v>
      </c>
      <c r="J616" s="2" t="s">
        <v>4</v>
      </c>
      <c r="K616" s="31">
        <f>64000000/1000</f>
        <v>64000</v>
      </c>
      <c r="L616" s="4" t="s">
        <v>244</v>
      </c>
      <c r="M616" s="4" t="s">
        <v>22</v>
      </c>
      <c r="N616" s="4" t="s">
        <v>9</v>
      </c>
      <c r="O616" s="2" t="s">
        <v>70</v>
      </c>
      <c r="P616" s="1"/>
    </row>
    <row r="617" spans="1:16" ht="63.75" customHeight="1">
      <c r="A617" s="2">
        <v>8150</v>
      </c>
      <c r="B617" s="2" t="s">
        <v>911</v>
      </c>
      <c r="C617" s="13">
        <v>7230000</v>
      </c>
      <c r="D617" s="3" t="s">
        <v>904</v>
      </c>
      <c r="E617" s="2" t="s">
        <v>390</v>
      </c>
      <c r="F617" s="2">
        <v>798</v>
      </c>
      <c r="G617" s="2" t="s">
        <v>3</v>
      </c>
      <c r="H617" s="7">
        <v>1</v>
      </c>
      <c r="I617" s="2">
        <v>45000000</v>
      </c>
      <c r="J617" s="2" t="s">
        <v>4</v>
      </c>
      <c r="K617" s="7">
        <v>2118.64407</v>
      </c>
      <c r="L617" s="4" t="s">
        <v>244</v>
      </c>
      <c r="M617" s="4" t="s">
        <v>22</v>
      </c>
      <c r="N617" s="4" t="s">
        <v>9</v>
      </c>
      <c r="O617" s="2" t="s">
        <v>70</v>
      </c>
      <c r="P617" s="1"/>
    </row>
    <row r="618" spans="1:16" ht="89.25" customHeight="1">
      <c r="A618" s="2">
        <v>8151</v>
      </c>
      <c r="B618" s="2" t="s">
        <v>926</v>
      </c>
      <c r="C618" s="13">
        <v>7412041</v>
      </c>
      <c r="D618" s="3" t="s">
        <v>907</v>
      </c>
      <c r="E618" s="2" t="s">
        <v>390</v>
      </c>
      <c r="F618" s="2">
        <v>799</v>
      </c>
      <c r="G618" s="2" t="s">
        <v>3</v>
      </c>
      <c r="H618" s="7">
        <v>1</v>
      </c>
      <c r="I618" s="2">
        <v>45000000</v>
      </c>
      <c r="J618" s="2" t="s">
        <v>4</v>
      </c>
      <c r="K618" s="7">
        <v>11016.94915</v>
      </c>
      <c r="L618" s="4" t="s">
        <v>244</v>
      </c>
      <c r="M618" s="4" t="s">
        <v>22</v>
      </c>
      <c r="N618" s="4" t="s">
        <v>9</v>
      </c>
      <c r="O618" s="2" t="s">
        <v>70</v>
      </c>
      <c r="P618" s="1"/>
    </row>
    <row r="619" spans="1:16" ht="99" customHeight="1">
      <c r="A619" s="2">
        <v>8169</v>
      </c>
      <c r="B619" s="4" t="s">
        <v>112</v>
      </c>
      <c r="C619" s="13">
        <v>4521000</v>
      </c>
      <c r="D619" s="3" t="s">
        <v>906</v>
      </c>
      <c r="E619" s="2" t="s">
        <v>390</v>
      </c>
      <c r="F619" s="2">
        <v>796</v>
      </c>
      <c r="G619" s="2" t="s">
        <v>3</v>
      </c>
      <c r="H619" s="7" t="s">
        <v>147</v>
      </c>
      <c r="I619" s="2">
        <v>45000000</v>
      </c>
      <c r="J619" s="2" t="s">
        <v>4</v>
      </c>
      <c r="K619" s="7">
        <v>1490</v>
      </c>
      <c r="L619" s="4" t="s">
        <v>244</v>
      </c>
      <c r="M619" s="4" t="s">
        <v>22</v>
      </c>
      <c r="N619" s="4" t="s">
        <v>9</v>
      </c>
      <c r="O619" s="2" t="s">
        <v>70</v>
      </c>
      <c r="P619" s="1"/>
    </row>
    <row r="620" spans="1:16" ht="51" customHeight="1">
      <c r="A620" s="2">
        <v>8172</v>
      </c>
      <c r="B620" s="2" t="s">
        <v>915</v>
      </c>
      <c r="C620" s="13">
        <v>7422090</v>
      </c>
      <c r="D620" s="3" t="s">
        <v>914</v>
      </c>
      <c r="E620" s="2" t="s">
        <v>390</v>
      </c>
      <c r="F620" s="2">
        <v>796</v>
      </c>
      <c r="G620" s="2" t="s">
        <v>3</v>
      </c>
      <c r="H620" s="7" t="s">
        <v>147</v>
      </c>
      <c r="I620" s="2">
        <v>45000000</v>
      </c>
      <c r="J620" s="2" t="s">
        <v>4</v>
      </c>
      <c r="K620" s="7">
        <v>1500</v>
      </c>
      <c r="L620" s="4" t="s">
        <v>244</v>
      </c>
      <c r="M620" s="4" t="s">
        <v>22</v>
      </c>
      <c r="N620" s="4" t="s">
        <v>9</v>
      </c>
      <c r="O620" s="2" t="s">
        <v>70</v>
      </c>
      <c r="P620" s="1"/>
    </row>
    <row r="621" spans="1:16" ht="76.5" customHeight="1">
      <c r="A621" s="2">
        <v>8173</v>
      </c>
      <c r="B621" s="2" t="s">
        <v>908</v>
      </c>
      <c r="C621" s="13">
        <v>6412000</v>
      </c>
      <c r="D621" s="3" t="s">
        <v>924</v>
      </c>
      <c r="E621" s="2" t="s">
        <v>390</v>
      </c>
      <c r="F621" s="2">
        <v>796</v>
      </c>
      <c r="G621" s="2" t="s">
        <v>3</v>
      </c>
      <c r="H621" s="7" t="s">
        <v>147</v>
      </c>
      <c r="I621" s="2">
        <v>45000000</v>
      </c>
      <c r="J621" s="2" t="s">
        <v>4</v>
      </c>
      <c r="K621" s="48">
        <f>2000000/1000</f>
        <v>2000</v>
      </c>
      <c r="L621" s="4" t="s">
        <v>244</v>
      </c>
      <c r="M621" s="4" t="s">
        <v>22</v>
      </c>
      <c r="N621" s="4" t="s">
        <v>9</v>
      </c>
      <c r="O621" s="2" t="s">
        <v>70</v>
      </c>
      <c r="P621" s="1"/>
    </row>
    <row r="622" spans="1:16" ht="46.5" customHeight="1">
      <c r="A622" s="2">
        <v>8187</v>
      </c>
      <c r="B622" s="4" t="s">
        <v>910</v>
      </c>
      <c r="C622" s="13">
        <v>315030</v>
      </c>
      <c r="D622" s="3" t="s">
        <v>909</v>
      </c>
      <c r="E622" s="2" t="s">
        <v>390</v>
      </c>
      <c r="F622" s="2">
        <v>803</v>
      </c>
      <c r="G622" s="2" t="s">
        <v>3</v>
      </c>
      <c r="H622" s="7" t="s">
        <v>147</v>
      </c>
      <c r="I622" s="2">
        <v>45000000</v>
      </c>
      <c r="J622" s="2" t="s">
        <v>4</v>
      </c>
      <c r="K622" s="7">
        <v>875.596</v>
      </c>
      <c r="L622" s="4" t="s">
        <v>244</v>
      </c>
      <c r="M622" s="4" t="s">
        <v>22</v>
      </c>
      <c r="N622" s="4" t="s">
        <v>9</v>
      </c>
      <c r="O622" s="2" t="s">
        <v>70</v>
      </c>
      <c r="P622" s="1"/>
    </row>
    <row r="623" spans="1:16" ht="114.75" customHeight="1">
      <c r="A623" s="2">
        <v>8264</v>
      </c>
      <c r="B623" s="2">
        <v>45</v>
      </c>
      <c r="C623" s="13">
        <v>9319104</v>
      </c>
      <c r="D623" s="3" t="s">
        <v>885</v>
      </c>
      <c r="E623" s="2" t="s">
        <v>390</v>
      </c>
      <c r="F623" s="2">
        <v>796</v>
      </c>
      <c r="G623" s="2" t="s">
        <v>3</v>
      </c>
      <c r="H623" s="7" t="s">
        <v>111</v>
      </c>
      <c r="I623" s="2">
        <v>45000000</v>
      </c>
      <c r="J623" s="2" t="s">
        <v>4</v>
      </c>
      <c r="K623" s="7">
        <v>27000</v>
      </c>
      <c r="L623" s="4" t="s">
        <v>154</v>
      </c>
      <c r="M623" s="4" t="s">
        <v>22</v>
      </c>
      <c r="N623" s="2" t="s">
        <v>9</v>
      </c>
      <c r="O623" s="14" t="s">
        <v>70</v>
      </c>
      <c r="P623" s="1"/>
    </row>
    <row r="624" spans="1:16" ht="25.5" customHeight="1">
      <c r="A624" s="2">
        <v>8295</v>
      </c>
      <c r="B624" s="2" t="s">
        <v>603</v>
      </c>
      <c r="C624" s="2">
        <v>2915521</v>
      </c>
      <c r="D624" s="11" t="s">
        <v>916</v>
      </c>
      <c r="E624" s="2" t="s">
        <v>390</v>
      </c>
      <c r="F624" s="2">
        <v>796</v>
      </c>
      <c r="G624" s="2" t="s">
        <v>3</v>
      </c>
      <c r="H624" s="7" t="s">
        <v>111</v>
      </c>
      <c r="I624" s="2">
        <v>45000000</v>
      </c>
      <c r="J624" s="2" t="s">
        <v>4</v>
      </c>
      <c r="K624" s="7">
        <v>645</v>
      </c>
      <c r="L624" s="4" t="s">
        <v>154</v>
      </c>
      <c r="M624" s="4" t="s">
        <v>22</v>
      </c>
      <c r="N624" s="4" t="s">
        <v>9</v>
      </c>
      <c r="O624" s="2" t="s">
        <v>70</v>
      </c>
      <c r="P624" s="1"/>
    </row>
    <row r="625" spans="1:16" ht="38.25" customHeight="1">
      <c r="A625" s="2">
        <v>8307</v>
      </c>
      <c r="B625" s="2" t="s">
        <v>158</v>
      </c>
      <c r="C625" s="8" t="s">
        <v>186</v>
      </c>
      <c r="D625" s="3" t="s">
        <v>917</v>
      </c>
      <c r="E625" s="2" t="s">
        <v>390</v>
      </c>
      <c r="F625" s="2">
        <v>796</v>
      </c>
      <c r="G625" s="2" t="s">
        <v>3</v>
      </c>
      <c r="H625" s="7" t="s">
        <v>111</v>
      </c>
      <c r="I625" s="2">
        <v>45000000</v>
      </c>
      <c r="J625" s="2" t="s">
        <v>4</v>
      </c>
      <c r="K625" s="7">
        <v>4677.1479</v>
      </c>
      <c r="L625" s="4" t="s">
        <v>154</v>
      </c>
      <c r="M625" s="4" t="s">
        <v>22</v>
      </c>
      <c r="N625" s="4" t="s">
        <v>9</v>
      </c>
      <c r="O625" s="2" t="s">
        <v>70</v>
      </c>
      <c r="P625" s="1"/>
    </row>
    <row r="626" spans="1:16" ht="38.25" customHeight="1">
      <c r="A626" s="2">
        <v>8320</v>
      </c>
      <c r="B626" s="5" t="s">
        <v>919</v>
      </c>
      <c r="C626" s="13">
        <v>6412000</v>
      </c>
      <c r="D626" s="3" t="s">
        <v>918</v>
      </c>
      <c r="E626" s="2" t="s">
        <v>390</v>
      </c>
      <c r="F626" s="2">
        <v>796</v>
      </c>
      <c r="G626" s="2" t="s">
        <v>3</v>
      </c>
      <c r="H626" s="7">
        <v>1</v>
      </c>
      <c r="I626" s="2">
        <v>45000000</v>
      </c>
      <c r="J626" s="2" t="s">
        <v>4</v>
      </c>
      <c r="K626" s="49">
        <f>2000000/1000</f>
        <v>2000</v>
      </c>
      <c r="L626" s="4" t="s">
        <v>154</v>
      </c>
      <c r="M626" s="4" t="s">
        <v>22</v>
      </c>
      <c r="N626" s="4" t="s">
        <v>9</v>
      </c>
      <c r="O626" s="2" t="s">
        <v>70</v>
      </c>
      <c r="P626" s="1"/>
    </row>
    <row r="627" spans="1:16" ht="38.25" customHeight="1">
      <c r="A627" s="2">
        <v>8321</v>
      </c>
      <c r="B627" s="5" t="s">
        <v>108</v>
      </c>
      <c r="C627" s="8">
        <v>7425010</v>
      </c>
      <c r="D627" s="3" t="s">
        <v>920</v>
      </c>
      <c r="E627" s="2" t="s">
        <v>390</v>
      </c>
      <c r="F627" s="2">
        <v>796</v>
      </c>
      <c r="G627" s="2" t="s">
        <v>3</v>
      </c>
      <c r="H627" s="7">
        <v>1</v>
      </c>
      <c r="I627" s="2">
        <v>45000000</v>
      </c>
      <c r="J627" s="2" t="s">
        <v>4</v>
      </c>
      <c r="K627" s="7">
        <v>32500</v>
      </c>
      <c r="L627" s="4" t="s">
        <v>154</v>
      </c>
      <c r="M627" s="4" t="s">
        <v>22</v>
      </c>
      <c r="N627" s="4" t="s">
        <v>9</v>
      </c>
      <c r="O627" s="2" t="s">
        <v>70</v>
      </c>
      <c r="P627" s="1"/>
    </row>
    <row r="628" spans="1:16" ht="38.25">
      <c r="A628" s="2">
        <v>8378</v>
      </c>
      <c r="B628" s="2" t="s">
        <v>167</v>
      </c>
      <c r="C628" s="13">
        <v>7310041</v>
      </c>
      <c r="D628" s="3" t="s">
        <v>925</v>
      </c>
      <c r="E628" s="2" t="s">
        <v>390</v>
      </c>
      <c r="F628" s="2">
        <v>796</v>
      </c>
      <c r="G628" s="2" t="s">
        <v>3</v>
      </c>
      <c r="H628" s="7">
        <v>1</v>
      </c>
      <c r="I628" s="2">
        <v>45000000</v>
      </c>
      <c r="J628" s="2" t="s">
        <v>4</v>
      </c>
      <c r="K628" s="7">
        <v>11000</v>
      </c>
      <c r="L628" s="4" t="s">
        <v>902</v>
      </c>
      <c r="M628" s="4" t="s">
        <v>22</v>
      </c>
      <c r="N628" s="4" t="s">
        <v>9</v>
      </c>
      <c r="O628" s="2" t="s">
        <v>70</v>
      </c>
      <c r="P628" s="1"/>
    </row>
    <row r="629" spans="1:16" ht="38.25">
      <c r="A629" s="2">
        <v>8418</v>
      </c>
      <c r="B629" s="2" t="s">
        <v>213</v>
      </c>
      <c r="C629" s="13">
        <v>8519000</v>
      </c>
      <c r="D629" s="3" t="s">
        <v>929</v>
      </c>
      <c r="E629" s="2" t="s">
        <v>390</v>
      </c>
      <c r="F629" s="2">
        <v>796</v>
      </c>
      <c r="G629" s="2" t="s">
        <v>3</v>
      </c>
      <c r="H629" s="7" t="s">
        <v>111</v>
      </c>
      <c r="I629" s="2">
        <v>45000000</v>
      </c>
      <c r="J629" s="2" t="s">
        <v>4</v>
      </c>
      <c r="K629" s="7">
        <v>36570</v>
      </c>
      <c r="L629" s="4" t="s">
        <v>22</v>
      </c>
      <c r="M629" s="4" t="s">
        <v>522</v>
      </c>
      <c r="N629" s="4" t="s">
        <v>9</v>
      </c>
      <c r="O629" s="2" t="s">
        <v>70</v>
      </c>
      <c r="P629" s="1"/>
    </row>
    <row r="630" spans="1:16" ht="76.5">
      <c r="A630" s="2">
        <v>8422</v>
      </c>
      <c r="B630" s="2" t="s">
        <v>216</v>
      </c>
      <c r="C630" s="13" t="s">
        <v>242</v>
      </c>
      <c r="D630" s="3" t="s">
        <v>937</v>
      </c>
      <c r="E630" s="2" t="s">
        <v>390</v>
      </c>
      <c r="F630" s="2">
        <v>796</v>
      </c>
      <c r="G630" s="2" t="s">
        <v>3</v>
      </c>
      <c r="H630" s="7" t="s">
        <v>111</v>
      </c>
      <c r="I630" s="2">
        <v>45000000</v>
      </c>
      <c r="J630" s="2" t="s">
        <v>4</v>
      </c>
      <c r="K630" s="7">
        <f>584931700/1000</f>
        <v>584931.7</v>
      </c>
      <c r="L630" s="4" t="s">
        <v>930</v>
      </c>
      <c r="M630" s="4" t="s">
        <v>902</v>
      </c>
      <c r="N630" s="4" t="s">
        <v>9</v>
      </c>
      <c r="O630" s="2" t="s">
        <v>70</v>
      </c>
      <c r="P630" s="1"/>
    </row>
    <row r="631" spans="1:16" ht="25.5">
      <c r="A631" s="2">
        <v>8427</v>
      </c>
      <c r="B631" s="13" t="s">
        <v>165</v>
      </c>
      <c r="C631" s="13">
        <v>7260000</v>
      </c>
      <c r="D631" s="3" t="s">
        <v>931</v>
      </c>
      <c r="E631" s="2" t="s">
        <v>390</v>
      </c>
      <c r="F631" s="2">
        <v>796</v>
      </c>
      <c r="G631" s="2" t="s">
        <v>3</v>
      </c>
      <c r="H631" s="7" t="s">
        <v>111</v>
      </c>
      <c r="I631" s="2">
        <v>45000000</v>
      </c>
      <c r="J631" s="2" t="s">
        <v>4</v>
      </c>
      <c r="K631" s="7">
        <v>1610</v>
      </c>
      <c r="L631" s="4" t="s">
        <v>902</v>
      </c>
      <c r="M631" s="4" t="s">
        <v>22</v>
      </c>
      <c r="N631" s="4" t="s">
        <v>9</v>
      </c>
      <c r="O631" s="2" t="s">
        <v>70</v>
      </c>
      <c r="P631" s="1"/>
    </row>
    <row r="632" spans="1:15" s="19" customFormat="1" ht="76.5">
      <c r="A632" s="2">
        <v>8675</v>
      </c>
      <c r="B632" s="50" t="s">
        <v>932</v>
      </c>
      <c r="C632" s="51" t="s">
        <v>933</v>
      </c>
      <c r="D632" s="11" t="s">
        <v>934</v>
      </c>
      <c r="E632" s="11" t="s">
        <v>390</v>
      </c>
      <c r="F632" s="2">
        <v>796</v>
      </c>
      <c r="G632" s="2" t="s">
        <v>3</v>
      </c>
      <c r="H632" s="7" t="s">
        <v>111</v>
      </c>
      <c r="I632" s="2">
        <v>45000000</v>
      </c>
      <c r="J632" s="2" t="s">
        <v>4</v>
      </c>
      <c r="K632" s="25">
        <v>5200</v>
      </c>
      <c r="L632" s="4" t="s">
        <v>182</v>
      </c>
      <c r="M632" s="4" t="s">
        <v>227</v>
      </c>
      <c r="N632" s="4" t="s">
        <v>9</v>
      </c>
      <c r="O632" s="2" t="s">
        <v>70</v>
      </c>
    </row>
    <row r="633" spans="1:15" s="19" customFormat="1" ht="89.25">
      <c r="A633" s="2">
        <v>8683</v>
      </c>
      <c r="B633" s="2" t="s">
        <v>14</v>
      </c>
      <c r="C633" s="2">
        <v>4527393</v>
      </c>
      <c r="D633" s="11" t="s">
        <v>935</v>
      </c>
      <c r="E633" s="11" t="s">
        <v>390</v>
      </c>
      <c r="F633" s="2">
        <v>796</v>
      </c>
      <c r="G633" s="2" t="s">
        <v>3</v>
      </c>
      <c r="H633" s="7" t="s">
        <v>111</v>
      </c>
      <c r="I633" s="2">
        <v>45000000</v>
      </c>
      <c r="J633" s="2" t="s">
        <v>4</v>
      </c>
      <c r="K633" s="7">
        <v>2750</v>
      </c>
      <c r="L633" s="4" t="s">
        <v>902</v>
      </c>
      <c r="M633" s="4" t="s">
        <v>22</v>
      </c>
      <c r="N633" s="4" t="s">
        <v>9</v>
      </c>
      <c r="O633" s="2" t="s">
        <v>70</v>
      </c>
    </row>
    <row r="634" spans="1:15" s="19" customFormat="1" ht="89.25">
      <c r="A634" s="2">
        <v>8684</v>
      </c>
      <c r="B634" s="5" t="s">
        <v>835</v>
      </c>
      <c r="C634" s="8">
        <v>4530630</v>
      </c>
      <c r="D634" s="11" t="s">
        <v>936</v>
      </c>
      <c r="E634" s="11" t="s">
        <v>390</v>
      </c>
      <c r="F634" s="2">
        <v>796</v>
      </c>
      <c r="G634" s="2" t="s">
        <v>3</v>
      </c>
      <c r="H634" s="7" t="s">
        <v>111</v>
      </c>
      <c r="I634" s="2">
        <v>45000000</v>
      </c>
      <c r="J634" s="2" t="s">
        <v>4</v>
      </c>
      <c r="K634" s="7">
        <v>1250</v>
      </c>
      <c r="L634" s="4">
        <v>10.2013</v>
      </c>
      <c r="M634" s="4" t="s">
        <v>22</v>
      </c>
      <c r="N634" s="4" t="s">
        <v>9</v>
      </c>
      <c r="O634" s="2" t="s">
        <v>70</v>
      </c>
    </row>
    <row r="635" spans="1:15" s="19" customFormat="1" ht="51">
      <c r="A635" s="2">
        <v>8698</v>
      </c>
      <c r="B635" s="2" t="s">
        <v>105</v>
      </c>
      <c r="C635" s="13" t="s">
        <v>106</v>
      </c>
      <c r="D635" s="11" t="s">
        <v>983</v>
      </c>
      <c r="E635" s="11" t="s">
        <v>390</v>
      </c>
      <c r="F635" s="2">
        <v>796</v>
      </c>
      <c r="G635" s="2" t="s">
        <v>3</v>
      </c>
      <c r="H635" s="7" t="s">
        <v>111</v>
      </c>
      <c r="I635" s="2">
        <v>45000000</v>
      </c>
      <c r="J635" s="2" t="s">
        <v>4</v>
      </c>
      <c r="K635" s="7">
        <v>4420</v>
      </c>
      <c r="L635" s="4">
        <v>10.2013</v>
      </c>
      <c r="M635" s="4" t="s">
        <v>938</v>
      </c>
      <c r="N635" s="4" t="s">
        <v>9</v>
      </c>
      <c r="O635" s="2" t="s">
        <v>70</v>
      </c>
    </row>
    <row r="636" spans="1:15" s="19" customFormat="1" ht="51">
      <c r="A636" s="2">
        <v>8699</v>
      </c>
      <c r="B636" s="2" t="s">
        <v>105</v>
      </c>
      <c r="C636" s="13" t="s">
        <v>106</v>
      </c>
      <c r="D636" s="11" t="s">
        <v>984</v>
      </c>
      <c r="E636" s="11" t="s">
        <v>390</v>
      </c>
      <c r="F636" s="2">
        <v>796</v>
      </c>
      <c r="G636" s="2" t="s">
        <v>3</v>
      </c>
      <c r="H636" s="7" t="s">
        <v>111</v>
      </c>
      <c r="I636" s="2">
        <v>45000000</v>
      </c>
      <c r="J636" s="2" t="s">
        <v>4</v>
      </c>
      <c r="K636" s="7">
        <v>6400</v>
      </c>
      <c r="L636" s="4">
        <v>10.2013</v>
      </c>
      <c r="M636" s="4" t="s">
        <v>938</v>
      </c>
      <c r="N636" s="4" t="s">
        <v>9</v>
      </c>
      <c r="O636" s="2" t="s">
        <v>70</v>
      </c>
    </row>
    <row r="637" spans="1:15" s="19" customFormat="1" ht="51">
      <c r="A637" s="2">
        <v>8700</v>
      </c>
      <c r="B637" s="2" t="s">
        <v>105</v>
      </c>
      <c r="C637" s="13" t="s">
        <v>106</v>
      </c>
      <c r="D637" s="11" t="s">
        <v>985</v>
      </c>
      <c r="E637" s="11" t="s">
        <v>390</v>
      </c>
      <c r="F637" s="2">
        <v>796</v>
      </c>
      <c r="G637" s="2" t="s">
        <v>3</v>
      </c>
      <c r="H637" s="7" t="s">
        <v>111</v>
      </c>
      <c r="I637" s="2">
        <v>45000000</v>
      </c>
      <c r="J637" s="2" t="s">
        <v>4</v>
      </c>
      <c r="K637" s="7">
        <v>5560</v>
      </c>
      <c r="L637" s="4">
        <v>10.2013</v>
      </c>
      <c r="M637" s="4" t="s">
        <v>939</v>
      </c>
      <c r="N637" s="4" t="s">
        <v>9</v>
      </c>
      <c r="O637" s="2" t="s">
        <v>70</v>
      </c>
    </row>
    <row r="638" spans="1:15" s="19" customFormat="1" ht="51">
      <c r="A638" s="2">
        <v>8706</v>
      </c>
      <c r="B638" s="2" t="s">
        <v>942</v>
      </c>
      <c r="C638" s="13" t="s">
        <v>941</v>
      </c>
      <c r="D638" s="11" t="s">
        <v>940</v>
      </c>
      <c r="E638" s="11" t="s">
        <v>390</v>
      </c>
      <c r="F638" s="2">
        <v>796</v>
      </c>
      <c r="G638" s="2" t="s">
        <v>3</v>
      </c>
      <c r="H638" s="7" t="s">
        <v>111</v>
      </c>
      <c r="I638" s="2">
        <v>45000000</v>
      </c>
      <c r="J638" s="2" t="s">
        <v>4</v>
      </c>
      <c r="K638" s="7">
        <v>2500</v>
      </c>
      <c r="L638" s="4">
        <v>10.2013</v>
      </c>
      <c r="M638" s="4" t="s">
        <v>22</v>
      </c>
      <c r="N638" s="4" t="s">
        <v>9</v>
      </c>
      <c r="O638" s="2" t="s">
        <v>70</v>
      </c>
    </row>
    <row r="639" spans="1:15" s="19" customFormat="1" ht="25.5">
      <c r="A639" s="2">
        <v>8709</v>
      </c>
      <c r="B639" s="2" t="s">
        <v>75</v>
      </c>
      <c r="C639" s="13">
        <v>2714710</v>
      </c>
      <c r="D639" s="11" t="s">
        <v>944</v>
      </c>
      <c r="E639" s="11" t="s">
        <v>390</v>
      </c>
      <c r="F639" s="2">
        <v>797</v>
      </c>
      <c r="G639" s="2" t="s">
        <v>3</v>
      </c>
      <c r="H639" s="7" t="s">
        <v>111</v>
      </c>
      <c r="I639" s="2">
        <v>45000000</v>
      </c>
      <c r="J639" s="2" t="s">
        <v>4</v>
      </c>
      <c r="K639" s="25">
        <f>1944324.56/1000</f>
        <v>1944.32456</v>
      </c>
      <c r="L639" s="4" t="s">
        <v>902</v>
      </c>
      <c r="M639" s="4" t="s">
        <v>22</v>
      </c>
      <c r="N639" s="4" t="s">
        <v>9</v>
      </c>
      <c r="O639" s="2" t="s">
        <v>70</v>
      </c>
    </row>
    <row r="640" spans="1:15" s="19" customFormat="1" ht="25.5">
      <c r="A640" s="2">
        <v>8710</v>
      </c>
      <c r="B640" s="4" t="s">
        <v>430</v>
      </c>
      <c r="C640" s="2" t="s">
        <v>429</v>
      </c>
      <c r="D640" s="11" t="s">
        <v>945</v>
      </c>
      <c r="E640" s="11" t="s">
        <v>390</v>
      </c>
      <c r="F640" s="2">
        <v>797</v>
      </c>
      <c r="G640" s="2" t="s">
        <v>3</v>
      </c>
      <c r="H640" s="7" t="s">
        <v>111</v>
      </c>
      <c r="I640" s="2">
        <v>45000000</v>
      </c>
      <c r="J640" s="2" t="s">
        <v>4</v>
      </c>
      <c r="K640" s="7">
        <v>13666.47795</v>
      </c>
      <c r="L640" s="4" t="s">
        <v>902</v>
      </c>
      <c r="M640" s="4" t="s">
        <v>22</v>
      </c>
      <c r="N640" s="4" t="s">
        <v>9</v>
      </c>
      <c r="O640" s="2" t="s">
        <v>70</v>
      </c>
    </row>
    <row r="641" spans="1:16" ht="63.75">
      <c r="A641" s="2">
        <v>8744</v>
      </c>
      <c r="B641" s="2" t="s">
        <v>597</v>
      </c>
      <c r="C641" s="13" t="s">
        <v>948</v>
      </c>
      <c r="D641" s="3" t="s">
        <v>947</v>
      </c>
      <c r="E641" s="2" t="s">
        <v>390</v>
      </c>
      <c r="F641" s="2">
        <v>796</v>
      </c>
      <c r="G641" s="2" t="s">
        <v>3</v>
      </c>
      <c r="H641" s="7" t="s">
        <v>111</v>
      </c>
      <c r="I641" s="2">
        <v>45000000</v>
      </c>
      <c r="J641" s="2" t="s">
        <v>4</v>
      </c>
      <c r="K641" s="7">
        <v>57000</v>
      </c>
      <c r="L641" s="4">
        <v>10.2013</v>
      </c>
      <c r="M641" s="4" t="s">
        <v>22</v>
      </c>
      <c r="N641" s="4" t="s">
        <v>9</v>
      </c>
      <c r="O641" s="2" t="s">
        <v>70</v>
      </c>
      <c r="P641" s="1"/>
    </row>
    <row r="642" spans="1:16" ht="63.75">
      <c r="A642" s="2">
        <v>8745</v>
      </c>
      <c r="B642" s="2" t="s">
        <v>597</v>
      </c>
      <c r="C642" s="13" t="s">
        <v>948</v>
      </c>
      <c r="D642" s="3" t="s">
        <v>946</v>
      </c>
      <c r="E642" s="2" t="s">
        <v>390</v>
      </c>
      <c r="F642" s="2">
        <v>796</v>
      </c>
      <c r="G642" s="2" t="s">
        <v>3</v>
      </c>
      <c r="H642" s="7" t="s">
        <v>111</v>
      </c>
      <c r="I642" s="2">
        <v>45000000</v>
      </c>
      <c r="J642" s="2" t="s">
        <v>4</v>
      </c>
      <c r="K642" s="7">
        <v>25000</v>
      </c>
      <c r="L642" s="4">
        <v>10.2013</v>
      </c>
      <c r="M642" s="4" t="s">
        <v>22</v>
      </c>
      <c r="N642" s="4" t="s">
        <v>9</v>
      </c>
      <c r="O642" s="2" t="s">
        <v>70</v>
      </c>
      <c r="P642" s="1"/>
    </row>
    <row r="643" spans="1:16" ht="25.5">
      <c r="A643" s="2">
        <v>8760</v>
      </c>
      <c r="B643" s="2" t="s">
        <v>204</v>
      </c>
      <c r="C643" s="13">
        <v>3010050</v>
      </c>
      <c r="D643" s="3" t="s">
        <v>951</v>
      </c>
      <c r="E643" s="2" t="s">
        <v>390</v>
      </c>
      <c r="F643" s="2">
        <v>796</v>
      </c>
      <c r="G643" s="2" t="s">
        <v>3</v>
      </c>
      <c r="H643" s="7" t="s">
        <v>147</v>
      </c>
      <c r="I643" s="2">
        <v>45000000</v>
      </c>
      <c r="J643" s="2" t="s">
        <v>4</v>
      </c>
      <c r="K643" s="7">
        <v>3886.84959</v>
      </c>
      <c r="L643" s="4" t="s">
        <v>227</v>
      </c>
      <c r="M643" s="4" t="s">
        <v>22</v>
      </c>
      <c r="N643" s="4" t="s">
        <v>9</v>
      </c>
      <c r="O643" s="2" t="s">
        <v>80</v>
      </c>
      <c r="P643" s="1"/>
    </row>
    <row r="644" spans="1:16" ht="51">
      <c r="A644" s="2">
        <v>8778</v>
      </c>
      <c r="B644" s="2" t="s">
        <v>183</v>
      </c>
      <c r="C644" s="13">
        <v>7523060</v>
      </c>
      <c r="D644" s="3" t="s">
        <v>952</v>
      </c>
      <c r="E644" s="2" t="s">
        <v>390</v>
      </c>
      <c r="F644" s="2">
        <v>796</v>
      </c>
      <c r="G644" s="2" t="s">
        <v>3</v>
      </c>
      <c r="H644" s="7" t="s">
        <v>147</v>
      </c>
      <c r="I644" s="2">
        <v>45000000</v>
      </c>
      <c r="J644" s="2" t="s">
        <v>4</v>
      </c>
      <c r="K644" s="7">
        <v>16800</v>
      </c>
      <c r="L644" s="4">
        <v>10.2013</v>
      </c>
      <c r="M644" s="4" t="s">
        <v>22</v>
      </c>
      <c r="N644" s="4" t="s">
        <v>9</v>
      </c>
      <c r="O644" s="2" t="s">
        <v>70</v>
      </c>
      <c r="P644" s="1"/>
    </row>
    <row r="645" spans="1:16" ht="25.5">
      <c r="A645" s="2">
        <v>8779</v>
      </c>
      <c r="B645" s="2" t="s">
        <v>880</v>
      </c>
      <c r="C645" s="13">
        <v>6512020</v>
      </c>
      <c r="D645" s="3" t="s">
        <v>953</v>
      </c>
      <c r="E645" s="2" t="s">
        <v>390</v>
      </c>
      <c r="F645" s="2">
        <v>796</v>
      </c>
      <c r="G645" s="2" t="s">
        <v>3</v>
      </c>
      <c r="H645" s="7" t="s">
        <v>147</v>
      </c>
      <c r="I645" s="2">
        <v>45000000</v>
      </c>
      <c r="J645" s="2" t="s">
        <v>4</v>
      </c>
      <c r="K645" s="7">
        <v>5200000</v>
      </c>
      <c r="L645" s="4">
        <v>10.2013</v>
      </c>
      <c r="M645" s="4" t="s">
        <v>522</v>
      </c>
      <c r="N645" s="4" t="s">
        <v>9</v>
      </c>
      <c r="O645" s="2" t="s">
        <v>70</v>
      </c>
      <c r="P645" s="1"/>
    </row>
    <row r="646" spans="1:16" ht="25.5">
      <c r="A646" s="2">
        <v>8780</v>
      </c>
      <c r="B646" s="2" t="s">
        <v>880</v>
      </c>
      <c r="C646" s="13">
        <v>6512020</v>
      </c>
      <c r="D646" s="3" t="s">
        <v>953</v>
      </c>
      <c r="E646" s="2" t="s">
        <v>390</v>
      </c>
      <c r="F646" s="2">
        <v>796</v>
      </c>
      <c r="G646" s="2" t="s">
        <v>3</v>
      </c>
      <c r="H646" s="7" t="s">
        <v>147</v>
      </c>
      <c r="I646" s="2">
        <v>45000000</v>
      </c>
      <c r="J646" s="2" t="s">
        <v>4</v>
      </c>
      <c r="K646" s="7">
        <v>3100000</v>
      </c>
      <c r="L646" s="4">
        <v>10.2013</v>
      </c>
      <c r="M646" s="4" t="s">
        <v>22</v>
      </c>
      <c r="N646" s="4" t="s">
        <v>9</v>
      </c>
      <c r="O646" s="2" t="s">
        <v>70</v>
      </c>
      <c r="P646" s="1"/>
    </row>
    <row r="647" spans="1:16" ht="25.5">
      <c r="A647" s="2">
        <v>8795</v>
      </c>
      <c r="B647" s="5" t="s">
        <v>957</v>
      </c>
      <c r="C647" s="13">
        <v>4530017</v>
      </c>
      <c r="D647" s="3" t="s">
        <v>352</v>
      </c>
      <c r="E647" s="2" t="s">
        <v>390</v>
      </c>
      <c r="F647" s="2">
        <v>796</v>
      </c>
      <c r="G647" s="2" t="s">
        <v>3</v>
      </c>
      <c r="H647" s="7" t="s">
        <v>147</v>
      </c>
      <c r="I647" s="2">
        <v>45000000</v>
      </c>
      <c r="J647" s="2" t="s">
        <v>4</v>
      </c>
      <c r="K647" s="7">
        <v>4442.22084</v>
      </c>
      <c r="L647" s="4" t="s">
        <v>227</v>
      </c>
      <c r="M647" s="4" t="s">
        <v>22</v>
      </c>
      <c r="N647" s="4" t="s">
        <v>9</v>
      </c>
      <c r="O647" s="2" t="s">
        <v>70</v>
      </c>
      <c r="P647" s="1"/>
    </row>
    <row r="648" spans="1:16" ht="25.5">
      <c r="A648" s="2">
        <v>8796</v>
      </c>
      <c r="B648" s="2" t="s">
        <v>23</v>
      </c>
      <c r="C648" s="13">
        <v>2912000</v>
      </c>
      <c r="D648" s="3" t="s">
        <v>956</v>
      </c>
      <c r="E648" s="2" t="s">
        <v>390</v>
      </c>
      <c r="F648" s="2">
        <v>796</v>
      </c>
      <c r="G648" s="2" t="s">
        <v>3</v>
      </c>
      <c r="H648" s="7" t="s">
        <v>147</v>
      </c>
      <c r="I648" s="2">
        <v>45000000</v>
      </c>
      <c r="J648" s="2" t="s">
        <v>4</v>
      </c>
      <c r="K648" s="7">
        <v>3251.40221</v>
      </c>
      <c r="L648" s="4" t="s">
        <v>227</v>
      </c>
      <c r="M648" s="4" t="s">
        <v>22</v>
      </c>
      <c r="N648" s="4" t="s">
        <v>9</v>
      </c>
      <c r="O648" s="2" t="s">
        <v>70</v>
      </c>
      <c r="P648" s="1"/>
    </row>
    <row r="649" spans="1:16" ht="51">
      <c r="A649" s="2">
        <v>8822</v>
      </c>
      <c r="B649" s="2" t="s">
        <v>847</v>
      </c>
      <c r="C649" s="13" t="s">
        <v>110</v>
      </c>
      <c r="D649" s="3" t="s">
        <v>958</v>
      </c>
      <c r="E649" s="2" t="s">
        <v>390</v>
      </c>
      <c r="F649" s="2">
        <v>796</v>
      </c>
      <c r="G649" s="2" t="s">
        <v>3</v>
      </c>
      <c r="H649" s="7" t="s">
        <v>147</v>
      </c>
      <c r="I649" s="2">
        <v>45000000</v>
      </c>
      <c r="J649" s="2" t="s">
        <v>4</v>
      </c>
      <c r="K649" s="7">
        <v>2411</v>
      </c>
      <c r="L649" s="4" t="s">
        <v>227</v>
      </c>
      <c r="M649" s="4" t="s">
        <v>522</v>
      </c>
      <c r="N649" s="4" t="s">
        <v>9</v>
      </c>
      <c r="O649" s="2" t="s">
        <v>70</v>
      </c>
      <c r="P649" s="1"/>
    </row>
    <row r="650" spans="1:16" ht="51">
      <c r="A650" s="2">
        <v>8823</v>
      </c>
      <c r="B650" s="2" t="s">
        <v>847</v>
      </c>
      <c r="C650" s="13" t="s">
        <v>110</v>
      </c>
      <c r="D650" s="3" t="s">
        <v>959</v>
      </c>
      <c r="E650" s="2" t="s">
        <v>390</v>
      </c>
      <c r="F650" s="2">
        <v>796</v>
      </c>
      <c r="G650" s="2" t="s">
        <v>3</v>
      </c>
      <c r="H650" s="7" t="s">
        <v>147</v>
      </c>
      <c r="I650" s="2">
        <v>45000000</v>
      </c>
      <c r="J650" s="2" t="s">
        <v>4</v>
      </c>
      <c r="K650" s="7">
        <v>8525</v>
      </c>
      <c r="L650" s="4" t="s">
        <v>227</v>
      </c>
      <c r="M650" s="4" t="s">
        <v>522</v>
      </c>
      <c r="N650" s="4" t="s">
        <v>9</v>
      </c>
      <c r="O650" s="2" t="s">
        <v>70</v>
      </c>
      <c r="P650" s="1"/>
    </row>
    <row r="651" spans="1:16" ht="38.25">
      <c r="A651" s="2">
        <v>8890</v>
      </c>
      <c r="B651" s="2">
        <v>15</v>
      </c>
      <c r="C651" s="13">
        <v>1500000</v>
      </c>
      <c r="D651" s="3" t="s">
        <v>962</v>
      </c>
      <c r="E651" s="2" t="s">
        <v>390</v>
      </c>
      <c r="F651" s="2">
        <v>796</v>
      </c>
      <c r="G651" s="2" t="s">
        <v>3</v>
      </c>
      <c r="H651" s="7" t="s">
        <v>147</v>
      </c>
      <c r="I651" s="2">
        <v>45000000</v>
      </c>
      <c r="J651" s="2" t="s">
        <v>4</v>
      </c>
      <c r="K651" s="7">
        <v>809.449</v>
      </c>
      <c r="L651" s="4" t="s">
        <v>227</v>
      </c>
      <c r="M651" s="4" t="s">
        <v>988</v>
      </c>
      <c r="N651" s="4" t="s">
        <v>9</v>
      </c>
      <c r="O651" s="2" t="s">
        <v>70</v>
      </c>
      <c r="P651" s="1"/>
    </row>
    <row r="652" spans="1:16" ht="25.5">
      <c r="A652" s="2">
        <v>8925</v>
      </c>
      <c r="B652" s="2">
        <v>28</v>
      </c>
      <c r="C652" s="13">
        <v>2924143</v>
      </c>
      <c r="D652" s="3" t="s">
        <v>961</v>
      </c>
      <c r="E652" s="2" t="s">
        <v>390</v>
      </c>
      <c r="F652" s="2">
        <v>796</v>
      </c>
      <c r="G652" s="2" t="s">
        <v>3</v>
      </c>
      <c r="H652" s="7" t="s">
        <v>147</v>
      </c>
      <c r="I652" s="2">
        <v>45000000</v>
      </c>
      <c r="J652" s="2" t="s">
        <v>4</v>
      </c>
      <c r="K652" s="7">
        <v>2692.18348</v>
      </c>
      <c r="L652" s="4" t="s">
        <v>986</v>
      </c>
      <c r="M652" s="4" t="s">
        <v>22</v>
      </c>
      <c r="N652" s="4" t="s">
        <v>9</v>
      </c>
      <c r="O652" s="2" t="s">
        <v>70</v>
      </c>
      <c r="P652" s="1"/>
    </row>
    <row r="653" spans="1:16" ht="38.25">
      <c r="A653" s="2">
        <v>8945</v>
      </c>
      <c r="B653" s="2" t="s">
        <v>204</v>
      </c>
      <c r="C653" s="13">
        <v>3010050</v>
      </c>
      <c r="D653" s="3" t="s">
        <v>965</v>
      </c>
      <c r="E653" s="2" t="s">
        <v>390</v>
      </c>
      <c r="F653" s="2">
        <v>796</v>
      </c>
      <c r="G653" s="2" t="s">
        <v>3</v>
      </c>
      <c r="H653" s="7" t="s">
        <v>147</v>
      </c>
      <c r="I653" s="2">
        <v>45000000</v>
      </c>
      <c r="J653" s="2" t="s">
        <v>4</v>
      </c>
      <c r="K653" s="7">
        <v>5941.81</v>
      </c>
      <c r="L653" s="4" t="s">
        <v>986</v>
      </c>
      <c r="M653" s="4" t="s">
        <v>22</v>
      </c>
      <c r="N653" s="4" t="s">
        <v>9</v>
      </c>
      <c r="O653" s="2" t="s">
        <v>80</v>
      </c>
      <c r="P653" s="1"/>
    </row>
    <row r="654" spans="1:16" ht="25.5">
      <c r="A654" s="2">
        <v>8946</v>
      </c>
      <c r="B654" s="2" t="s">
        <v>204</v>
      </c>
      <c r="C654" s="13">
        <v>3010050</v>
      </c>
      <c r="D654" s="3" t="s">
        <v>966</v>
      </c>
      <c r="E654" s="2" t="s">
        <v>390</v>
      </c>
      <c r="F654" s="2">
        <v>796</v>
      </c>
      <c r="G654" s="2" t="s">
        <v>3</v>
      </c>
      <c r="H654" s="7" t="s">
        <v>147</v>
      </c>
      <c r="I654" s="2">
        <v>45000000</v>
      </c>
      <c r="J654" s="2" t="s">
        <v>4</v>
      </c>
      <c r="K654" s="7">
        <v>799.796969661016</v>
      </c>
      <c r="L654" s="4" t="s">
        <v>986</v>
      </c>
      <c r="M654" s="4" t="s">
        <v>22</v>
      </c>
      <c r="N654" s="4" t="s">
        <v>9</v>
      </c>
      <c r="O654" s="2" t="s">
        <v>80</v>
      </c>
      <c r="P654" s="1"/>
    </row>
    <row r="655" spans="1:16" ht="25.5">
      <c r="A655" s="2">
        <v>9164</v>
      </c>
      <c r="B655" s="2" t="s">
        <v>928</v>
      </c>
      <c r="C655" s="13">
        <v>4020010</v>
      </c>
      <c r="D655" s="3" t="s">
        <v>967</v>
      </c>
      <c r="E655" s="2" t="s">
        <v>390</v>
      </c>
      <c r="F655" s="2">
        <v>796</v>
      </c>
      <c r="G655" s="2" t="s">
        <v>3</v>
      </c>
      <c r="H655" s="7" t="s">
        <v>147</v>
      </c>
      <c r="I655" s="2">
        <v>45000000</v>
      </c>
      <c r="J655" s="2" t="s">
        <v>4</v>
      </c>
      <c r="K655" s="7">
        <v>15542.611228</v>
      </c>
      <c r="L655" s="4" t="s">
        <v>22</v>
      </c>
      <c r="M655" s="4" t="s">
        <v>522</v>
      </c>
      <c r="N655" s="4" t="s">
        <v>9</v>
      </c>
      <c r="O655" s="2" t="s">
        <v>70</v>
      </c>
      <c r="P655" s="1"/>
    </row>
    <row r="975" ht="12.75">
      <c r="N975" s="62"/>
    </row>
    <row r="976" ht="12.75">
      <c r="N976" s="62"/>
    </row>
    <row r="977" ht="12.75">
      <c r="N977" s="62"/>
    </row>
    <row r="978" ht="12.75">
      <c r="N978" s="62"/>
    </row>
    <row r="979" ht="12.75">
      <c r="N979" s="62"/>
    </row>
  </sheetData>
  <sheetProtection/>
  <autoFilter ref="A14:P655"/>
  <mergeCells count="29">
    <mergeCell ref="A1:P1"/>
    <mergeCell ref="D6:F6"/>
    <mergeCell ref="H6:O6"/>
    <mergeCell ref="D7:F7"/>
    <mergeCell ref="H7:O7"/>
    <mergeCell ref="D8:F8"/>
    <mergeCell ref="H8:O8"/>
    <mergeCell ref="D3:F3"/>
    <mergeCell ref="H3:O3"/>
    <mergeCell ref="D4:F4"/>
    <mergeCell ref="H4:O4"/>
    <mergeCell ref="D5:F5"/>
    <mergeCell ref="H5:O5"/>
    <mergeCell ref="D9:F9"/>
    <mergeCell ref="H9:O9"/>
    <mergeCell ref="N975:N979"/>
    <mergeCell ref="A11:A13"/>
    <mergeCell ref="B11:B13"/>
    <mergeCell ref="K12:K13"/>
    <mergeCell ref="D12:D13"/>
    <mergeCell ref="C11:C13"/>
    <mergeCell ref="D11:O11"/>
    <mergeCell ref="L12:M12"/>
    <mergeCell ref="I12:J12"/>
    <mergeCell ref="E12:E13"/>
    <mergeCell ref="F12:G12"/>
    <mergeCell ref="H12:H13"/>
    <mergeCell ref="N12:N13"/>
    <mergeCell ref="O12:O13"/>
  </mergeCells>
  <printOptions/>
  <pageMargins left="0.7" right="0.7" top="0.75" bottom="0.75" header="0.3" footer="0.3"/>
  <pageSetup fitToHeight="1" fitToWidth="1" horizontalDpi="300" verticalDpi="300" orientation="landscape" paperSize="9" scale="1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O_V_Mamchenko</dc:creator>
  <cp:keywords/>
  <dc:description/>
  <cp:lastModifiedBy>Марихина Анастасия Николаевна</cp:lastModifiedBy>
  <cp:lastPrinted>2013-11-26T14:04:32Z</cp:lastPrinted>
  <dcterms:created xsi:type="dcterms:W3CDTF">2013-02-27T07:43:50Z</dcterms:created>
  <dcterms:modified xsi:type="dcterms:W3CDTF">2013-12-31T10:36:19Z</dcterms:modified>
  <cp:category/>
  <cp:version/>
  <cp:contentType/>
  <cp:contentStatus/>
</cp:coreProperties>
</file>